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Y:\900 Administration\Homepage\Dokumente\"/>
    </mc:Choice>
  </mc:AlternateContent>
  <xr:revisionPtr revIDLastSave="0" documentId="13_ncr:1_{21DDF658-FD34-4BA5-9517-F0E7C4028CC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unddaten" sheetId="13" r:id="rId1"/>
    <sheet name="Teilnehmerliste" sheetId="9" r:id="rId2"/>
    <sheet name="Liste Sportzentrum" sheetId="3" r:id="rId3"/>
    <sheet name="Leistungsübersicht" sheetId="6" r:id="rId4"/>
    <sheet name="AnnullationUnterbelegung" sheetId="12" state="hidden" r:id="rId5"/>
  </sheets>
  <definedNames>
    <definedName name="_xlnm.Print_Area" localSheetId="3">Leistungsübersicht!$A$1:$K$52</definedName>
    <definedName name="_xlnm.Print_Titles" localSheetId="2">'Liste Sportzentrum'!$9:$11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6" l="1"/>
  <c r="K26" i="6"/>
  <c r="BH13" i="3"/>
  <c r="BI13" i="3"/>
  <c r="BJ13" i="3"/>
  <c r="BH14" i="3"/>
  <c r="BI14" i="3"/>
  <c r="BJ14" i="3"/>
  <c r="BH15" i="3"/>
  <c r="BI15" i="3"/>
  <c r="BJ15" i="3"/>
  <c r="BH16" i="3"/>
  <c r="BI16" i="3"/>
  <c r="BJ16" i="3"/>
  <c r="BH17" i="3"/>
  <c r="BI17" i="3"/>
  <c r="BJ17" i="3"/>
  <c r="BH18" i="3"/>
  <c r="BI18" i="3"/>
  <c r="BJ18" i="3"/>
  <c r="BH19" i="3"/>
  <c r="BI19" i="3"/>
  <c r="BJ19" i="3"/>
  <c r="BH20" i="3"/>
  <c r="BI20" i="3"/>
  <c r="BJ20" i="3"/>
  <c r="BH21" i="3"/>
  <c r="BI21" i="3"/>
  <c r="BJ21" i="3"/>
  <c r="BH22" i="3"/>
  <c r="BI22" i="3"/>
  <c r="BJ22" i="3"/>
  <c r="BH23" i="3"/>
  <c r="BI23" i="3"/>
  <c r="BJ23" i="3"/>
  <c r="BH24" i="3"/>
  <c r="BI24" i="3"/>
  <c r="BJ24" i="3"/>
  <c r="BH25" i="3"/>
  <c r="BI25" i="3"/>
  <c r="BJ25" i="3"/>
  <c r="BH26" i="3"/>
  <c r="BI26" i="3"/>
  <c r="BJ26" i="3"/>
  <c r="BH27" i="3"/>
  <c r="BI27" i="3"/>
  <c r="BJ27" i="3"/>
  <c r="BH28" i="3"/>
  <c r="BI28" i="3"/>
  <c r="BJ28" i="3"/>
  <c r="BH29" i="3"/>
  <c r="BI29" i="3"/>
  <c r="BJ29" i="3"/>
  <c r="BH30" i="3"/>
  <c r="BI30" i="3"/>
  <c r="BJ30" i="3"/>
  <c r="BH31" i="3"/>
  <c r="BI31" i="3"/>
  <c r="BJ31" i="3"/>
  <c r="BH32" i="3"/>
  <c r="BI32" i="3"/>
  <c r="BJ32" i="3"/>
  <c r="BH33" i="3"/>
  <c r="BI33" i="3"/>
  <c r="BJ33" i="3"/>
  <c r="BH34" i="3"/>
  <c r="BI34" i="3"/>
  <c r="BJ34" i="3"/>
  <c r="BH35" i="3"/>
  <c r="BI35" i="3"/>
  <c r="BJ35" i="3"/>
  <c r="BH36" i="3"/>
  <c r="BI36" i="3"/>
  <c r="BJ36" i="3"/>
  <c r="BH37" i="3"/>
  <c r="BI37" i="3"/>
  <c r="BJ37" i="3"/>
  <c r="BH38" i="3"/>
  <c r="BI38" i="3"/>
  <c r="BJ38" i="3"/>
  <c r="BH39" i="3"/>
  <c r="BI39" i="3"/>
  <c r="BJ39" i="3"/>
  <c r="BH40" i="3"/>
  <c r="BI40" i="3"/>
  <c r="BJ40" i="3"/>
  <c r="BH41" i="3"/>
  <c r="BI41" i="3"/>
  <c r="BJ41" i="3"/>
  <c r="BH42" i="3"/>
  <c r="BI42" i="3"/>
  <c r="BJ42" i="3"/>
  <c r="BH43" i="3"/>
  <c r="BI43" i="3"/>
  <c r="BJ43" i="3"/>
  <c r="BH44" i="3"/>
  <c r="BI44" i="3"/>
  <c r="BJ44" i="3"/>
  <c r="BH45" i="3"/>
  <c r="BI45" i="3"/>
  <c r="BJ45" i="3"/>
  <c r="BH46" i="3"/>
  <c r="BI46" i="3"/>
  <c r="BJ46" i="3"/>
  <c r="BH47" i="3"/>
  <c r="BI47" i="3"/>
  <c r="BJ47" i="3"/>
  <c r="BH48" i="3"/>
  <c r="BI48" i="3"/>
  <c r="BJ48" i="3"/>
  <c r="BH49" i="3"/>
  <c r="BI49" i="3"/>
  <c r="BJ49" i="3"/>
  <c r="BH50" i="3"/>
  <c r="BI50" i="3"/>
  <c r="BJ50" i="3"/>
  <c r="BH51" i="3"/>
  <c r="BI51" i="3"/>
  <c r="BJ51" i="3"/>
  <c r="BH52" i="3"/>
  <c r="BI52" i="3"/>
  <c r="BJ52" i="3"/>
  <c r="BH53" i="3"/>
  <c r="BI53" i="3"/>
  <c r="BJ53" i="3"/>
  <c r="BH54" i="3"/>
  <c r="BI54" i="3"/>
  <c r="BJ54" i="3"/>
  <c r="BH55" i="3"/>
  <c r="BI55" i="3"/>
  <c r="BJ55" i="3"/>
  <c r="BH56" i="3"/>
  <c r="BI56" i="3"/>
  <c r="BJ56" i="3"/>
  <c r="BH57" i="3"/>
  <c r="BI57" i="3"/>
  <c r="BJ57" i="3"/>
  <c r="BH58" i="3"/>
  <c r="BI58" i="3"/>
  <c r="BJ58" i="3"/>
  <c r="BH59" i="3"/>
  <c r="BI59" i="3"/>
  <c r="BJ59" i="3"/>
  <c r="BH60" i="3"/>
  <c r="BI60" i="3"/>
  <c r="BJ60" i="3"/>
  <c r="BH61" i="3"/>
  <c r="BI61" i="3"/>
  <c r="BJ61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H21" i="9"/>
  <c r="I21" i="9"/>
  <c r="J21" i="9"/>
  <c r="H22" i="9"/>
  <c r="I22" i="9"/>
  <c r="J22" i="9"/>
  <c r="H23" i="9"/>
  <c r="I23" i="9"/>
  <c r="J23" i="9"/>
  <c r="H24" i="9"/>
  <c r="I24" i="9"/>
  <c r="J24" i="9"/>
  <c r="H25" i="9"/>
  <c r="I25" i="9"/>
  <c r="J25" i="9"/>
  <c r="H26" i="9"/>
  <c r="I26" i="9"/>
  <c r="J26" i="9"/>
  <c r="H27" i="9"/>
  <c r="I27" i="9"/>
  <c r="J27" i="9"/>
  <c r="H28" i="9"/>
  <c r="I28" i="9"/>
  <c r="J28" i="9"/>
  <c r="H29" i="9"/>
  <c r="I29" i="9"/>
  <c r="J29" i="9"/>
  <c r="H30" i="9"/>
  <c r="I30" i="9"/>
  <c r="J30" i="9"/>
  <c r="H31" i="9"/>
  <c r="I31" i="9"/>
  <c r="J31" i="9"/>
  <c r="H32" i="9"/>
  <c r="I32" i="9"/>
  <c r="J32" i="9"/>
  <c r="H33" i="9"/>
  <c r="I33" i="9"/>
  <c r="J33" i="9"/>
  <c r="H34" i="9"/>
  <c r="I34" i="9"/>
  <c r="J34" i="9"/>
  <c r="H35" i="9"/>
  <c r="I35" i="9"/>
  <c r="J35" i="9"/>
  <c r="H36" i="9"/>
  <c r="I36" i="9"/>
  <c r="J36" i="9"/>
  <c r="H37" i="9"/>
  <c r="I37" i="9"/>
  <c r="J37" i="9"/>
  <c r="H38" i="9"/>
  <c r="I38" i="9"/>
  <c r="J38" i="9"/>
  <c r="H39" i="9"/>
  <c r="I39" i="9"/>
  <c r="J39" i="9"/>
  <c r="H40" i="9"/>
  <c r="I40" i="9"/>
  <c r="J40" i="9"/>
  <c r="H41" i="9"/>
  <c r="I41" i="9"/>
  <c r="J41" i="9"/>
  <c r="H42" i="9"/>
  <c r="I42" i="9"/>
  <c r="J42" i="9"/>
  <c r="H43" i="9"/>
  <c r="I43" i="9"/>
  <c r="J43" i="9"/>
  <c r="H44" i="9"/>
  <c r="I44" i="9"/>
  <c r="J44" i="9"/>
  <c r="H45" i="9"/>
  <c r="I45" i="9"/>
  <c r="J45" i="9"/>
  <c r="H46" i="9"/>
  <c r="I46" i="9"/>
  <c r="J46" i="9"/>
  <c r="H47" i="9"/>
  <c r="I47" i="9"/>
  <c r="J47" i="9"/>
  <c r="H48" i="9"/>
  <c r="I48" i="9"/>
  <c r="J48" i="9"/>
  <c r="H49" i="9"/>
  <c r="I49" i="9"/>
  <c r="J49" i="9"/>
  <c r="H50" i="9"/>
  <c r="I50" i="9"/>
  <c r="J50" i="9"/>
  <c r="H51" i="9"/>
  <c r="I51" i="9"/>
  <c r="J51" i="9"/>
  <c r="H52" i="9"/>
  <c r="I52" i="9"/>
  <c r="J52" i="9"/>
  <c r="H53" i="9"/>
  <c r="I53" i="9"/>
  <c r="J53" i="9"/>
  <c r="H54" i="9"/>
  <c r="I54" i="9"/>
  <c r="J54" i="9"/>
  <c r="H55" i="9"/>
  <c r="I55" i="9"/>
  <c r="J55" i="9"/>
  <c r="H56" i="9"/>
  <c r="I56" i="9"/>
  <c r="J56" i="9"/>
  <c r="H57" i="9"/>
  <c r="I57" i="9"/>
  <c r="J57" i="9"/>
  <c r="H58" i="9"/>
  <c r="I58" i="9"/>
  <c r="J58" i="9"/>
  <c r="H59" i="9"/>
  <c r="I59" i="9"/>
  <c r="J59" i="9"/>
  <c r="H60" i="9"/>
  <c r="I60" i="9"/>
  <c r="J60" i="9"/>
  <c r="H61" i="9"/>
  <c r="I61" i="9"/>
  <c r="J61" i="9"/>
  <c r="H62" i="9"/>
  <c r="I62" i="9"/>
  <c r="J62" i="9"/>
  <c r="H63" i="9"/>
  <c r="I63" i="9"/>
  <c r="J63" i="9"/>
  <c r="H64" i="9"/>
  <c r="I64" i="9"/>
  <c r="J64" i="9"/>
  <c r="H65" i="9"/>
  <c r="I65" i="9"/>
  <c r="J65" i="9"/>
  <c r="H66" i="9"/>
  <c r="I66" i="9"/>
  <c r="J66" i="9"/>
  <c r="H67" i="9"/>
  <c r="I67" i="9"/>
  <c r="J67" i="9"/>
  <c r="H68" i="9"/>
  <c r="I68" i="9"/>
  <c r="J68" i="9"/>
  <c r="H69" i="9"/>
  <c r="I69" i="9"/>
  <c r="J69" i="9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13" i="3"/>
  <c r="C13" i="3"/>
  <c r="D13" i="3"/>
  <c r="A29" i="6"/>
  <c r="A28" i="6"/>
  <c r="K28" i="6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B8" i="12"/>
  <c r="H14" i="12"/>
  <c r="K65" i="12"/>
  <c r="K29" i="12"/>
  <c r="M14" i="13"/>
  <c r="J55" i="12"/>
  <c r="K55" i="12" s="1"/>
  <c r="J54" i="12"/>
  <c r="J53" i="12"/>
  <c r="J52" i="12"/>
  <c r="J51" i="12"/>
  <c r="K51" i="12" s="1"/>
  <c r="J50" i="12"/>
  <c r="K50" i="12" s="1"/>
  <c r="J49" i="12"/>
  <c r="K49" i="12" s="1"/>
  <c r="J45" i="12"/>
  <c r="K45" i="12" s="1"/>
  <c r="J44" i="12"/>
  <c r="J43" i="12"/>
  <c r="J42" i="12"/>
  <c r="J41" i="12"/>
  <c r="K41" i="12" s="1"/>
  <c r="J40" i="12"/>
  <c r="K40" i="12" s="1"/>
  <c r="J39" i="12"/>
  <c r="K39" i="12" s="1"/>
  <c r="D62" i="3"/>
  <c r="D12" i="3"/>
  <c r="J35" i="6"/>
  <c r="B8" i="6"/>
  <c r="D63" i="3" l="1"/>
  <c r="O13" i="6" s="1"/>
  <c r="D19" i="12"/>
  <c r="E19" i="12"/>
  <c r="F19" i="12"/>
  <c r="G19" i="12"/>
  <c r="H19" i="12"/>
  <c r="I19" i="12"/>
  <c r="C19" i="12"/>
  <c r="D17" i="12"/>
  <c r="E17" i="12"/>
  <c r="F17" i="12"/>
  <c r="G17" i="12"/>
  <c r="H17" i="12"/>
  <c r="I17" i="12"/>
  <c r="D16" i="12"/>
  <c r="E16" i="12"/>
  <c r="F16" i="12"/>
  <c r="G16" i="12"/>
  <c r="H16" i="12"/>
  <c r="I16" i="12"/>
  <c r="C17" i="12"/>
  <c r="C16" i="12"/>
  <c r="D15" i="12"/>
  <c r="E15" i="12"/>
  <c r="F15" i="12"/>
  <c r="G15" i="12"/>
  <c r="H15" i="12"/>
  <c r="I15" i="12"/>
  <c r="D14" i="12"/>
  <c r="E14" i="12"/>
  <c r="F14" i="12"/>
  <c r="G14" i="12"/>
  <c r="I14" i="12"/>
  <c r="D13" i="12"/>
  <c r="E13" i="12"/>
  <c r="F13" i="12"/>
  <c r="G13" i="12"/>
  <c r="H13" i="12"/>
  <c r="I13" i="12"/>
  <c r="C14" i="12"/>
  <c r="C15" i="12"/>
  <c r="C13" i="12"/>
  <c r="K28" i="12" l="1"/>
  <c r="B7" i="12"/>
  <c r="B6" i="12"/>
  <c r="B66" i="12" l="1"/>
  <c r="B30" i="12"/>
  <c r="F15" i="9"/>
  <c r="A15" i="9"/>
  <c r="B7" i="6"/>
  <c r="B6" i="6"/>
  <c r="B5" i="6"/>
  <c r="E4" i="6"/>
  <c r="B4" i="6"/>
  <c r="B3" i="6"/>
  <c r="B5" i="12"/>
  <c r="E4" i="12"/>
  <c r="B4" i="12"/>
  <c r="B3" i="12"/>
  <c r="L10" i="3" l="1"/>
  <c r="E10" i="3"/>
  <c r="E9" i="3"/>
  <c r="O2" i="3"/>
  <c r="O5" i="3"/>
  <c r="C5" i="3"/>
  <c r="C2" i="3"/>
  <c r="F5" i="9" l="1"/>
  <c r="A5" i="9"/>
  <c r="J20" i="9"/>
  <c r="I20" i="9"/>
  <c r="H20" i="9"/>
  <c r="A9" i="9"/>
  <c r="B9" i="12"/>
  <c r="F9" i="9"/>
  <c r="B17" i="9"/>
  <c r="B9" i="3" s="1"/>
  <c r="F16" i="9"/>
  <c r="BJ12" i="3"/>
  <c r="BM12" i="3" s="1"/>
  <c r="D18" i="12"/>
  <c r="E18" i="12"/>
  <c r="F18" i="12"/>
  <c r="G18" i="12"/>
  <c r="H18" i="12"/>
  <c r="I18" i="12"/>
  <c r="C18" i="12"/>
  <c r="A17" i="13"/>
  <c r="E16" i="13"/>
  <c r="K29" i="6"/>
  <c r="AY63" i="3"/>
  <c r="H63" i="3"/>
  <c r="I63" i="3"/>
  <c r="C13" i="6"/>
  <c r="BO12" i="3"/>
  <c r="BP12" i="3"/>
  <c r="BQ12" i="3"/>
  <c r="BR12" i="3"/>
  <c r="BS12" i="3"/>
  <c r="BT12" i="3"/>
  <c r="BN12" i="3"/>
  <c r="BA63" i="3"/>
  <c r="I15" i="6" s="1"/>
  <c r="AT63" i="3"/>
  <c r="H15" i="6" s="1"/>
  <c r="AM63" i="3"/>
  <c r="G15" i="6" s="1"/>
  <c r="AF63" i="3"/>
  <c r="F15" i="6" s="1"/>
  <c r="Y63" i="3"/>
  <c r="E15" i="6" s="1"/>
  <c r="R63" i="3"/>
  <c r="D15" i="6" s="1"/>
  <c r="AZ63" i="3"/>
  <c r="I14" i="6" s="1"/>
  <c r="AS63" i="3"/>
  <c r="H14" i="6" s="1"/>
  <c r="AL63" i="3"/>
  <c r="G14" i="6" s="1"/>
  <c r="AE63" i="3"/>
  <c r="F14" i="6" s="1"/>
  <c r="X63" i="3"/>
  <c r="E14" i="6" s="1"/>
  <c r="K63" i="3"/>
  <c r="C15" i="6" s="1"/>
  <c r="J15" i="6" s="1"/>
  <c r="K15" i="6" s="1"/>
  <c r="Q63" i="3"/>
  <c r="D14" i="6" s="1"/>
  <c r="J63" i="3"/>
  <c r="C14" i="6" s="1"/>
  <c r="J14" i="6" s="1"/>
  <c r="I13" i="6"/>
  <c r="AR63" i="3"/>
  <c r="H13" i="6"/>
  <c r="AK63" i="3"/>
  <c r="G13" i="6"/>
  <c r="AD63" i="3"/>
  <c r="F13" i="6"/>
  <c r="W63" i="3"/>
  <c r="E13" i="6"/>
  <c r="P63" i="3"/>
  <c r="D13" i="6"/>
  <c r="AX63" i="3"/>
  <c r="I12" i="6" s="1"/>
  <c r="AQ63" i="3"/>
  <c r="H12" i="6" s="1"/>
  <c r="AJ63" i="3"/>
  <c r="G12" i="6" s="1"/>
  <c r="AC63" i="3"/>
  <c r="F12" i="6" s="1"/>
  <c r="V63" i="3"/>
  <c r="E12" i="6" s="1"/>
  <c r="BB63" i="3"/>
  <c r="O63" i="3"/>
  <c r="D12" i="6" s="1"/>
  <c r="S63" i="3"/>
  <c r="T63" i="3"/>
  <c r="U63" i="3"/>
  <c r="Z63" i="3"/>
  <c r="AA63" i="3"/>
  <c r="F20" i="6" s="1"/>
  <c r="AB63" i="3"/>
  <c r="AG63" i="3"/>
  <c r="AH63" i="3"/>
  <c r="AI63" i="3"/>
  <c r="AN63" i="3"/>
  <c r="AO63" i="3"/>
  <c r="H20" i="6" s="1"/>
  <c r="AP63" i="3"/>
  <c r="AU63" i="3"/>
  <c r="AV63" i="3"/>
  <c r="AW63" i="3"/>
  <c r="N63" i="3"/>
  <c r="D21" i="6" s="1"/>
  <c r="M63" i="3"/>
  <c r="D20" i="6" s="1"/>
  <c r="F63" i="3"/>
  <c r="C20" i="6" s="1"/>
  <c r="E20" i="6"/>
  <c r="G20" i="6"/>
  <c r="I20" i="6"/>
  <c r="B12" i="6"/>
  <c r="J13" i="6"/>
  <c r="K13" i="6" s="1"/>
  <c r="J16" i="6"/>
  <c r="K16" i="6"/>
  <c r="E63" i="3"/>
  <c r="C19" i="6" s="1"/>
  <c r="L63" i="3"/>
  <c r="D19" i="6" s="1"/>
  <c r="E19" i="6"/>
  <c r="F19" i="6"/>
  <c r="G19" i="6"/>
  <c r="H19" i="6"/>
  <c r="I19" i="6"/>
  <c r="G63" i="3"/>
  <c r="C21" i="6" s="1"/>
  <c r="E21" i="6"/>
  <c r="F21" i="6"/>
  <c r="G21" i="6"/>
  <c r="H21" i="6"/>
  <c r="I21" i="6"/>
  <c r="J19" i="12"/>
  <c r="K19" i="12" s="1"/>
  <c r="BG63" i="3"/>
  <c r="O19" i="6"/>
  <c r="BF63" i="3"/>
  <c r="O18" i="6"/>
  <c r="BE63" i="3"/>
  <c r="O17" i="6"/>
  <c r="BD63" i="3"/>
  <c r="O16" i="6"/>
  <c r="BC63" i="3"/>
  <c r="O15" i="6"/>
  <c r="O14" i="6"/>
  <c r="J15" i="12"/>
  <c r="K15" i="12" s="1"/>
  <c r="J13" i="12"/>
  <c r="K13" i="12" s="1"/>
  <c r="J17" i="12"/>
  <c r="J18" i="12"/>
  <c r="B14" i="6"/>
  <c r="K14" i="6"/>
  <c r="J33" i="12"/>
  <c r="J42" i="6"/>
  <c r="J41" i="6"/>
  <c r="K41" i="6" s="1"/>
  <c r="J40" i="6"/>
  <c r="J39" i="6"/>
  <c r="K39" i="6"/>
  <c r="K40" i="6"/>
  <c r="K42" i="6"/>
  <c r="J34" i="6"/>
  <c r="K34" i="6"/>
  <c r="K35" i="6"/>
  <c r="J36" i="6"/>
  <c r="K36" i="6"/>
  <c r="J32" i="6"/>
  <c r="K32" i="6"/>
  <c r="J33" i="6"/>
  <c r="K33" i="6"/>
  <c r="J22" i="6"/>
  <c r="K22" i="6" s="1"/>
  <c r="J37" i="6"/>
  <c r="K37" i="6"/>
  <c r="J38" i="6"/>
  <c r="K38" i="6" s="1"/>
  <c r="C10" i="6"/>
  <c r="C12" i="3"/>
  <c r="B12" i="3"/>
  <c r="J23" i="6"/>
  <c r="A12" i="3"/>
  <c r="B54" i="12" l="1"/>
  <c r="K54" i="12" s="1"/>
  <c r="B53" i="12"/>
  <c r="K53" i="12" s="1"/>
  <c r="B52" i="12"/>
  <c r="K52" i="12" s="1"/>
  <c r="K63" i="12" s="1"/>
  <c r="B44" i="12"/>
  <c r="K44" i="12" s="1"/>
  <c r="B18" i="12"/>
  <c r="B43" i="12"/>
  <c r="K43" i="12" s="1"/>
  <c r="B17" i="12"/>
  <c r="B42" i="12"/>
  <c r="K42" i="12" s="1"/>
  <c r="K60" i="12" s="1"/>
  <c r="B16" i="12"/>
  <c r="J16" i="12"/>
  <c r="C12" i="6"/>
  <c r="J12" i="6"/>
  <c r="K12" i="6" s="1"/>
  <c r="J21" i="6"/>
  <c r="K21" i="6" s="1"/>
  <c r="J20" i="6"/>
  <c r="K20" i="6" s="1"/>
  <c r="S10" i="3"/>
  <c r="Z10" i="3" s="1"/>
  <c r="AG10" i="3" s="1"/>
  <c r="AN10" i="3" s="1"/>
  <c r="AU10" i="3" s="1"/>
  <c r="BH12" i="3"/>
  <c r="BK12" i="3" s="1"/>
  <c r="BI12" i="3"/>
  <c r="BL12" i="3" s="1"/>
  <c r="CA12" i="3" s="1"/>
  <c r="I71" i="9"/>
  <c r="BW12" i="3"/>
  <c r="K18" i="12"/>
  <c r="K17" i="12"/>
  <c r="K16" i="12"/>
  <c r="J14" i="12"/>
  <c r="K14" i="12" s="1"/>
  <c r="L9" i="3"/>
  <c r="J19" i="6"/>
  <c r="K19" i="6" s="1"/>
  <c r="H71" i="9"/>
  <c r="O12" i="6" s="1"/>
  <c r="J71" i="9"/>
  <c r="CC12" i="3"/>
  <c r="CD12" i="3"/>
  <c r="CE12" i="3"/>
  <c r="CF12" i="3"/>
  <c r="CH12" i="3"/>
  <c r="CB12" i="3"/>
  <c r="CG12" i="3"/>
  <c r="K23" i="6" l="1"/>
  <c r="K62" i="12"/>
  <c r="K64" i="12" s="1"/>
  <c r="K66" i="12" s="1"/>
  <c r="BU12" i="3"/>
  <c r="I10" i="6"/>
  <c r="AU9" i="3"/>
  <c r="BX12" i="3"/>
  <c r="BV12" i="3"/>
  <c r="BV63" i="3" s="1"/>
  <c r="D18" i="6" s="1"/>
  <c r="BZ12" i="3"/>
  <c r="BZ63" i="3" s="1"/>
  <c r="H18" i="6" s="1"/>
  <c r="BY12" i="3"/>
  <c r="BY63" i="3" s="1"/>
  <c r="G18" i="6" s="1"/>
  <c r="K22" i="12"/>
  <c r="D10" i="6"/>
  <c r="AN9" i="3"/>
  <c r="H10" i="6"/>
  <c r="BU63" i="3"/>
  <c r="C18" i="6" s="1"/>
  <c r="CH63" i="3"/>
  <c r="I17" i="6" s="1"/>
  <c r="CF63" i="3"/>
  <c r="G17" i="6" s="1"/>
  <c r="CD63" i="3"/>
  <c r="E17" i="6" s="1"/>
  <c r="CB63" i="3"/>
  <c r="C17" i="6" s="1"/>
  <c r="CA63" i="3"/>
  <c r="I18" i="6" s="1"/>
  <c r="BW63" i="3"/>
  <c r="E18" i="6" s="1"/>
  <c r="BX63" i="3"/>
  <c r="F18" i="6" s="1"/>
  <c r="CG63" i="3"/>
  <c r="H17" i="6" s="1"/>
  <c r="CE63" i="3"/>
  <c r="F17" i="6" s="1"/>
  <c r="CC63" i="3"/>
  <c r="D17" i="6" s="1"/>
  <c r="S9" i="3"/>
  <c r="E10" i="6"/>
  <c r="K67" i="12" l="1"/>
  <c r="K69" i="12" s="1"/>
  <c r="A25" i="6" s="1"/>
  <c r="K23" i="12"/>
  <c r="K24" i="12"/>
  <c r="K25" i="12" s="1"/>
  <c r="K32" i="12" s="1"/>
  <c r="A26" i="6" s="1"/>
  <c r="I14" i="13"/>
  <c r="I15" i="13"/>
  <c r="J18" i="6"/>
  <c r="K18" i="6" s="1"/>
  <c r="J17" i="6"/>
  <c r="K17" i="6" s="1"/>
  <c r="K45" i="6" s="1"/>
  <c r="F10" i="6"/>
  <c r="Z9" i="3"/>
  <c r="I16" i="13" l="1"/>
  <c r="G10" i="6"/>
  <c r="AG9" i="3"/>
  <c r="L26" i="6" l="1"/>
  <c r="K3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Schrepfer</author>
  </authors>
  <commentList>
    <comment ref="L20" authorId="0" shapeId="0" xr:uid="{6611252A-79A4-4A55-8821-F732C391CDE4}">
      <text>
        <r>
          <rPr>
            <b/>
            <sz val="9"/>
            <color indexed="81"/>
            <rFont val="Segoe UI"/>
            <family val="2"/>
          </rPr>
          <t>wenn innerhalb der Grundbelegung "ja", wenn später "nein"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Grob</author>
  </authors>
  <commentList>
    <comment ref="G18" authorId="0" shapeId="0" xr:uid="{2EBACD0F-B46B-4553-A670-FE2D578753F5}">
      <text>
        <r>
          <rPr>
            <b/>
            <sz val="9"/>
            <color indexed="81"/>
            <rFont val="Segoe UI"/>
            <family val="2"/>
          </rPr>
          <t>nur eintragen wenn weiblich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Grob</author>
  </authors>
  <commentList>
    <comment ref="B9" authorId="0" shapeId="0" xr:uid="{1E8A27E8-A8E0-4DE0-9D24-CAAE9698CEA8}">
      <text>
        <r>
          <rPr>
            <b/>
            <sz val="9"/>
            <color indexed="81"/>
            <rFont val="Segoe UI"/>
            <family val="2"/>
          </rPr>
          <t>entsprechende Tarifstufe eintragen</t>
        </r>
      </text>
    </comment>
  </commentList>
</comments>
</file>

<file path=xl/sharedStrings.xml><?xml version="1.0" encoding="utf-8"?>
<sst xmlns="http://schemas.openxmlformats.org/spreadsheetml/2006/main" count="351" uniqueCount="153">
  <si>
    <t>Teilnehmerliste</t>
  </si>
  <si>
    <t>Reservierte Leistungen</t>
  </si>
  <si>
    <t>Verein | Verband | Firma</t>
  </si>
  <si>
    <t>Anlass - Nr.</t>
  </si>
  <si>
    <t>Mahlzeiten</t>
  </si>
  <si>
    <t>Mo.</t>
  </si>
  <si>
    <t>Di.</t>
  </si>
  <si>
    <t>Mi.</t>
  </si>
  <si>
    <t>Do.</t>
  </si>
  <si>
    <t>Fr.</t>
  </si>
  <si>
    <t>Sa.</t>
  </si>
  <si>
    <t>So.</t>
  </si>
  <si>
    <t>TV Muster</t>
  </si>
  <si>
    <t>Frühstück</t>
  </si>
  <si>
    <t>Mittagessen</t>
  </si>
  <si>
    <t>Verantwortliche Person</t>
  </si>
  <si>
    <t>Abendessen</t>
  </si>
  <si>
    <t>Name</t>
  </si>
  <si>
    <t>Vorname</t>
  </si>
  <si>
    <t>Übernachtungen</t>
  </si>
  <si>
    <t>Mustermann</t>
  </si>
  <si>
    <t>Max</t>
  </si>
  <si>
    <t>Zimmer Basic</t>
  </si>
  <si>
    <t>Zimmer Comfort</t>
  </si>
  <si>
    <t>Mobil - Nr.</t>
  </si>
  <si>
    <t>Tarif</t>
  </si>
  <si>
    <t>Zimmer Hotel</t>
  </si>
  <si>
    <t>Einzelzimmer</t>
  </si>
  <si>
    <t>Anreise</t>
  </si>
  <si>
    <t>Abreise</t>
  </si>
  <si>
    <t>Totalbetrag (CHF)</t>
  </si>
  <si>
    <t>Tage</t>
  </si>
  <si>
    <t>Toleranz 5% (CHF)</t>
  </si>
  <si>
    <t>Grund-</t>
  </si>
  <si>
    <t>Mindestbetrag (CHF)</t>
  </si>
  <si>
    <t>belegung</t>
  </si>
  <si>
    <t>vom Sportzentrum auszufüllen</t>
  </si>
  <si>
    <t>alle gelben Felder sind vom Gast auszufüllen</t>
  </si>
  <si>
    <t>Meldedatum</t>
  </si>
  <si>
    <t>Grundbelegung</t>
  </si>
  <si>
    <t>ja</t>
  </si>
  <si>
    <t>Vorgängige Reduzierung der reservierten Leistungen</t>
  </si>
  <si>
    <t>Telefon</t>
  </si>
  <si>
    <t>Natel</t>
  </si>
  <si>
    <t>Nr.</t>
  </si>
  <si>
    <t>PLZ</t>
  </si>
  <si>
    <t>Ort</t>
  </si>
  <si>
    <t>Geb.</t>
  </si>
  <si>
    <t>w</t>
  </si>
  <si>
    <t>&lt;6</t>
  </si>
  <si>
    <t>6-16</t>
  </si>
  <si>
    <t>&gt;16</t>
  </si>
  <si>
    <t>Total</t>
  </si>
  <si>
    <t>Verein/Verband</t>
  </si>
  <si>
    <t>Anlass Nr.</t>
  </si>
  <si>
    <t>Verantworliche Person</t>
  </si>
  <si>
    <t>FS=Frühstück</t>
  </si>
  <si>
    <t>ME=Mittagessen</t>
  </si>
  <si>
    <t>AE=Abendessen</t>
  </si>
  <si>
    <t>ÜN=Übernachtung</t>
  </si>
  <si>
    <t>EZ= Einzelzimmer</t>
  </si>
  <si>
    <t>spez. Mahlzeiten</t>
  </si>
  <si>
    <t>Kind</t>
  </si>
  <si>
    <t>Erwachsener</t>
  </si>
  <si>
    <t>weiblich</t>
  </si>
  <si>
    <t>ÜN Basic</t>
  </si>
  <si>
    <t>ÜN Comfort</t>
  </si>
  <si>
    <t>ÜN Hotel</t>
  </si>
  <si>
    <t>EZ</t>
  </si>
  <si>
    <t>Vegetarier</t>
  </si>
  <si>
    <t>Vegan</t>
  </si>
  <si>
    <t>Kein Schweinefleisch</t>
  </si>
  <si>
    <t>Lactose</t>
  </si>
  <si>
    <t>Glutenunverträglichkeit</t>
  </si>
  <si>
    <t>Sonstige</t>
  </si>
  <si>
    <t>Kleinkinder</t>
  </si>
  <si>
    <t>Jugendliche</t>
  </si>
  <si>
    <t>KK</t>
  </si>
  <si>
    <t>K</t>
  </si>
  <si>
    <t>E</t>
  </si>
  <si>
    <t>Übernachtung</t>
  </si>
  <si>
    <t>1.Nacht</t>
  </si>
  <si>
    <t>2.Nacht</t>
  </si>
  <si>
    <t>3.Nacht</t>
  </si>
  <si>
    <t>4.Nacht</t>
  </si>
  <si>
    <t>5.Nacht</t>
  </si>
  <si>
    <t>6.Nacht</t>
  </si>
  <si>
    <t>7.Nacht</t>
  </si>
  <si>
    <t>Gäste</t>
  </si>
  <si>
    <t>Leistungsübersicht</t>
  </si>
  <si>
    <t>Verein</t>
  </si>
  <si>
    <t>Leiter</t>
  </si>
  <si>
    <t>Veranstaltungs-Nr.</t>
  </si>
  <si>
    <t>SZK</t>
  </si>
  <si>
    <t>SZK +</t>
  </si>
  <si>
    <t>HRK</t>
  </si>
  <si>
    <t>Sportzentrum Kerenzerberg</t>
  </si>
  <si>
    <t>CHF</t>
  </si>
  <si>
    <t>Person</t>
  </si>
  <si>
    <t>Übernachtung Basic</t>
  </si>
  <si>
    <t>U16</t>
  </si>
  <si>
    <t>Comfortzimmerzuschlag</t>
  </si>
  <si>
    <t>Übernachtung Hotel</t>
  </si>
  <si>
    <t>Einzelzimmerzuschlag</t>
  </si>
  <si>
    <t>Einzelübernachtungszuschlag</t>
  </si>
  <si>
    <t>Kurtaxen Erwachsene | &gt;16 Jahre</t>
  </si>
  <si>
    <t>Kurtaxen Jugendliche | &lt; 16 Jahre</t>
  </si>
  <si>
    <t>Kleinkinder &lt; 6 Jahre</t>
  </si>
  <si>
    <t>Zwischentotal</t>
  </si>
  <si>
    <t>Diverses</t>
  </si>
  <si>
    <t>Fotokopien sw</t>
  </si>
  <si>
    <t>Fotokopien farbig</t>
  </si>
  <si>
    <t>Sauna</t>
  </si>
  <si>
    <t xml:space="preserve">Sportanlagenbenützung </t>
  </si>
  <si>
    <t>Schiessanlagen elektronisch (Std.)</t>
  </si>
  <si>
    <t>Schiessanlagen manuell (Pax)</t>
  </si>
  <si>
    <t>Tennisplatzbenützung</t>
  </si>
  <si>
    <t>Sportlertee</t>
  </si>
  <si>
    <t>Tee zu den Mahlzeiten</t>
  </si>
  <si>
    <t>Totalbetrag für alle Leistungen</t>
  </si>
  <si>
    <t>Mit Ihrer Unterschrift bestätigen Sie, dass Sie die aufgeführten Leistungen im Sportzentrum Kerenzerberg und/oder</t>
  </si>
  <si>
    <t>Hotel · Restaurant Kerenzerberg in Anspruch genommen haben und diese so in Rechnung gestellt werden dürfen:</t>
  </si>
  <si>
    <t>Datum/Unterschrift:</t>
  </si>
  <si>
    <t>Mo</t>
  </si>
  <si>
    <t>Di</t>
  </si>
  <si>
    <t>Mi</t>
  </si>
  <si>
    <t>Do</t>
  </si>
  <si>
    <t>Fr</t>
  </si>
  <si>
    <t>Sa</t>
  </si>
  <si>
    <t>So</t>
  </si>
  <si>
    <t>nicht Grundbelegung</t>
  </si>
  <si>
    <t>Übernachtung Comfort</t>
  </si>
  <si>
    <t>Beträge</t>
  </si>
  <si>
    <t>Total Reservierte Leistungen</t>
  </si>
  <si>
    <t>Toleranzbetrag (5% der reservierten Leistungen bei Unterbelegung)</t>
  </si>
  <si>
    <t>Total - Toleranz = Sollbetrag</t>
  </si>
  <si>
    <t>Berechnungsinformationen Unterbelegung / Annullation</t>
  </si>
  <si>
    <t>Stichtag (Meldung x Tage vor dem Anlass)</t>
  </si>
  <si>
    <t>Prozentsatz für Berechnung</t>
  </si>
  <si>
    <t>%</t>
  </si>
  <si>
    <t>von Hand eintragen</t>
  </si>
  <si>
    <t>neue Leistungen</t>
  </si>
  <si>
    <t>Total reservierte Leistungen</t>
  </si>
  <si>
    <t>Total neue Leistungen</t>
  </si>
  <si>
    <t>Totalbetrag der in Rechnung gestellten reduzierten Leistungen</t>
  </si>
  <si>
    <r>
      <t xml:space="preserve">Berechnungsinformationen Unterbelegung / Annullation </t>
    </r>
    <r>
      <rPr>
        <b/>
        <sz val="8"/>
        <rFont val="Arial"/>
        <family val="2"/>
      </rPr>
      <t>(die Differenz wird als Annullationsgebühr angesehen)</t>
    </r>
  </si>
  <si>
    <t>kein Toleranzbetrag, da die 5% nur bei Unterbelegung angewendet werden)</t>
  </si>
  <si>
    <t>Differenzbetrag zu den reservierten Leistungen</t>
  </si>
  <si>
    <t>Total reservierte Leistungen - Toleranz = Sollbetrag</t>
  </si>
  <si>
    <t>Sollbetrag - Istbetrag (Grundlage der in Rechnung gestellten Unterbelegung)</t>
  </si>
  <si>
    <t>Unterbelegung</t>
  </si>
  <si>
    <t>Berechnung der Unterbelegung</t>
  </si>
  <si>
    <r>
      <rPr>
        <b/>
        <sz val="14"/>
        <rFont val="Arial"/>
        <family val="2"/>
      </rPr>
      <t>Berechnung der vorgängig reduzierten Leistungen</t>
    </r>
    <r>
      <rPr>
        <b/>
        <sz val="18"/>
        <rFont val="Arial"/>
        <family val="2"/>
      </rPr>
      <t xml:space="preserve"> </t>
    </r>
    <r>
      <rPr>
        <b/>
        <sz val="10"/>
        <rFont val="Arial"/>
        <family val="2"/>
      </rPr>
      <t>(Annullation)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</si>
</sst>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"/>
    <numFmt numFmtId="165" formatCode="dddd\ dd/\ mmmm\ yyyy"/>
    <numFmt numFmtId="166" formatCode="ddd"/>
    <numFmt numFmtId="167" formatCode="d/mm/yy;@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color indexed="81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 style="thin">
        <color indexed="55"/>
      </bottom>
      <diagonal/>
    </border>
    <border>
      <left style="medium">
        <color auto="1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auto="1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medium">
        <color auto="1"/>
      </bottom>
      <diagonal/>
    </border>
    <border>
      <left style="thin">
        <color indexed="55"/>
      </left>
      <right/>
      <top style="medium">
        <color auto="1"/>
      </top>
      <bottom style="thin">
        <color indexed="55"/>
      </bottom>
      <diagonal/>
    </border>
    <border>
      <left style="thin">
        <color indexed="23"/>
      </left>
      <right style="medium">
        <color auto="1"/>
      </right>
      <top style="medium">
        <color auto="1"/>
      </top>
      <bottom style="thin">
        <color indexed="55"/>
      </bottom>
      <diagonal/>
    </border>
    <border>
      <left style="thin">
        <color indexed="23"/>
      </left>
      <right style="medium">
        <color auto="1"/>
      </right>
      <top style="thin">
        <color indexed="55"/>
      </top>
      <bottom/>
      <diagonal/>
    </border>
    <border>
      <left style="thin">
        <color indexed="23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 style="thin">
        <color indexed="23"/>
      </left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medium">
        <color theme="1"/>
      </right>
      <top style="medium">
        <color auto="1"/>
      </top>
      <bottom style="thin">
        <color indexed="55"/>
      </bottom>
      <diagonal/>
    </border>
    <border>
      <left style="thin">
        <color indexed="55"/>
      </left>
      <right style="medium">
        <color theme="1"/>
      </right>
      <top style="thin">
        <color indexed="55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55"/>
      </right>
      <top style="medium">
        <color auto="1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66">
    <xf numFmtId="0" fontId="0" fillId="0" borderId="0" xfId="0"/>
    <xf numFmtId="0" fontId="5" fillId="0" borderId="8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 applyProtection="1">
      <alignment horizontal="left"/>
      <protection locked="0"/>
    </xf>
    <xf numFmtId="0" fontId="5" fillId="5" borderId="36" xfId="0" applyFont="1" applyFill="1" applyBorder="1" applyAlignment="1" applyProtection="1">
      <alignment horizont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5" fillId="6" borderId="12" xfId="0" applyFont="1" applyFill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left"/>
      <protection locked="0"/>
    </xf>
    <xf numFmtId="14" fontId="4" fillId="2" borderId="47" xfId="0" applyNumberFormat="1" applyFont="1" applyFill="1" applyBorder="1" applyAlignment="1" applyProtection="1">
      <alignment horizontal="left"/>
      <protection locked="0"/>
    </xf>
    <xf numFmtId="0" fontId="4" fillId="2" borderId="31" xfId="1" applyFont="1" applyFill="1" applyBorder="1" applyAlignment="1" applyProtection="1">
      <alignment horizontal="right"/>
      <protection locked="0"/>
    </xf>
    <xf numFmtId="0" fontId="4" fillId="0" borderId="56" xfId="1" applyFont="1" applyBorder="1" applyProtection="1">
      <protection locked="0"/>
    </xf>
    <xf numFmtId="14" fontId="0" fillId="0" borderId="56" xfId="0" applyNumberFormat="1" applyBorder="1" applyProtection="1">
      <protection locked="0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4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49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3" fontId="1" fillId="0" borderId="0" xfId="0" applyNumberFormat="1" applyFont="1" applyProtection="1"/>
    <xf numFmtId="4" fontId="2" fillId="0" borderId="0" xfId="0" applyNumberFormat="1" applyFont="1" applyProtection="1"/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165" fontId="1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0" borderId="58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horizontal="left" vertical="center"/>
    </xf>
    <xf numFmtId="0" fontId="1" fillId="0" borderId="58" xfId="0" applyFont="1" applyBorder="1" applyAlignment="1" applyProtection="1">
      <alignment vertical="center"/>
    </xf>
    <xf numFmtId="0" fontId="9" fillId="0" borderId="58" xfId="0" applyFont="1" applyBorder="1" applyAlignment="1" applyProtection="1">
      <alignment horizontal="left" vertical="center"/>
    </xf>
    <xf numFmtId="3" fontId="1" fillId="0" borderId="58" xfId="0" applyNumberFormat="1" applyFont="1" applyBorder="1" applyProtection="1"/>
    <xf numFmtId="4" fontId="1" fillId="0" borderId="0" xfId="0" applyNumberFormat="1" applyFont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1" fillId="0" borderId="1" xfId="0" applyFont="1" applyBorder="1" applyAlignment="1" applyProtection="1">
      <alignment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right" vertical="center"/>
    </xf>
    <xf numFmtId="3" fontId="1" fillId="0" borderId="14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3" fontId="1" fillId="0" borderId="0" xfId="0" applyNumberFormat="1" applyFont="1" applyAlignment="1" applyProtection="1">
      <alignment vertical="center"/>
    </xf>
    <xf numFmtId="0" fontId="9" fillId="0" borderId="0" xfId="0" applyFont="1" applyProtection="1"/>
    <xf numFmtId="3" fontId="9" fillId="0" borderId="0" xfId="0" applyNumberFormat="1" applyFont="1" applyAlignment="1" applyProtection="1">
      <alignment vertical="center"/>
    </xf>
    <xf numFmtId="4" fontId="9" fillId="0" borderId="0" xfId="0" applyNumberFormat="1" applyFont="1" applyAlignment="1" applyProtection="1">
      <alignment horizontal="right" vertical="center"/>
    </xf>
    <xf numFmtId="3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2" fillId="0" borderId="46" xfId="0" applyFont="1" applyBorder="1" applyAlignment="1" applyProtection="1">
      <alignment vertical="center"/>
    </xf>
    <xf numFmtId="4" fontId="2" fillId="0" borderId="46" xfId="0" applyNumberFormat="1" applyFont="1" applyBorder="1" applyAlignment="1" applyProtection="1">
      <alignment horizontal="right" vertical="center"/>
    </xf>
    <xf numFmtId="0" fontId="2" fillId="0" borderId="46" xfId="0" applyFont="1" applyBorder="1" applyAlignment="1" applyProtection="1">
      <alignment horizontal="center" vertical="center"/>
    </xf>
    <xf numFmtId="0" fontId="1" fillId="0" borderId="66" xfId="0" applyFont="1" applyBorder="1" applyProtection="1"/>
    <xf numFmtId="4" fontId="1" fillId="0" borderId="66" xfId="0" applyNumberFormat="1" applyFont="1" applyBorder="1" applyAlignment="1" applyProtection="1">
      <alignment horizontal="right"/>
    </xf>
    <xf numFmtId="0" fontId="1" fillId="0" borderId="66" xfId="0" applyFont="1" applyBorder="1" applyAlignment="1" applyProtection="1">
      <alignment horizontal="center"/>
    </xf>
    <xf numFmtId="0" fontId="17" fillId="0" borderId="0" xfId="0" applyFont="1" applyProtection="1"/>
    <xf numFmtId="0" fontId="1" fillId="9" borderId="72" xfId="0" applyFont="1" applyFill="1" applyBorder="1" applyAlignment="1" applyProtection="1">
      <alignment horizontal="center" vertical="center"/>
    </xf>
    <xf numFmtId="14" fontId="1" fillId="0" borderId="0" xfId="0" applyNumberFormat="1" applyFont="1" applyProtection="1"/>
    <xf numFmtId="1" fontId="1" fillId="0" borderId="0" xfId="0" applyNumberFormat="1" applyFont="1" applyAlignment="1" applyProtection="1">
      <alignment horizontal="right"/>
    </xf>
    <xf numFmtId="4" fontId="1" fillId="0" borderId="0" xfId="0" applyNumberFormat="1" applyFont="1" applyProtection="1"/>
    <xf numFmtId="4" fontId="2" fillId="0" borderId="65" xfId="0" applyNumberFormat="1" applyFont="1" applyBorder="1" applyAlignment="1" applyProtection="1">
      <alignment horizontal="right"/>
    </xf>
    <xf numFmtId="0" fontId="1" fillId="8" borderId="14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/>
    </xf>
    <xf numFmtId="0" fontId="13" fillId="0" borderId="0" xfId="0" applyFont="1" applyProtection="1"/>
    <xf numFmtId="0" fontId="2" fillId="0" borderId="39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vertical="center"/>
    </xf>
    <xf numFmtId="0" fontId="9" fillId="0" borderId="39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" fillId="0" borderId="61" xfId="0" applyFont="1" applyBorder="1" applyProtection="1"/>
    <xf numFmtId="0" fontId="1" fillId="0" borderId="71" xfId="0" applyFont="1" applyBorder="1" applyProtection="1"/>
    <xf numFmtId="0" fontId="13" fillId="0" borderId="62" xfId="0" applyFont="1" applyBorder="1" applyProtection="1"/>
    <xf numFmtId="0" fontId="1" fillId="0" borderId="1" xfId="0" applyFont="1" applyBorder="1" applyAlignment="1" applyProtection="1">
      <alignment horizontal="right" vertical="center"/>
    </xf>
    <xf numFmtId="0" fontId="1" fillId="0" borderId="27" xfId="0" applyFont="1" applyBorder="1" applyProtection="1"/>
    <xf numFmtId="0" fontId="5" fillId="0" borderId="0" xfId="0" applyFont="1" applyAlignment="1" applyProtection="1">
      <alignment horizontal="right"/>
    </xf>
    <xf numFmtId="0" fontId="13" fillId="0" borderId="26" xfId="0" applyFont="1" applyBorder="1" applyProtection="1"/>
    <xf numFmtId="3" fontId="5" fillId="0" borderId="0" xfId="0" applyNumberFormat="1" applyFont="1" applyProtection="1"/>
    <xf numFmtId="165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1" fillId="0" borderId="63" xfId="0" applyFont="1" applyBorder="1" applyProtection="1"/>
    <xf numFmtId="0" fontId="1" fillId="0" borderId="39" xfId="0" applyFont="1" applyBorder="1" applyProtection="1"/>
    <xf numFmtId="0" fontId="13" fillId="0" borderId="64" xfId="0" applyFont="1" applyBorder="1" applyProtection="1"/>
    <xf numFmtId="0" fontId="1" fillId="0" borderId="53" xfId="0" applyFont="1" applyBorder="1" applyAlignment="1" applyProtection="1">
      <alignment vertical="center"/>
    </xf>
    <xf numFmtId="4" fontId="1" fillId="0" borderId="44" xfId="0" applyNumberFormat="1" applyFont="1" applyBorder="1" applyAlignment="1" applyProtection="1">
      <alignment horizontal="right" vertical="center"/>
    </xf>
    <xf numFmtId="0" fontId="1" fillId="0" borderId="44" xfId="0" applyFont="1" applyBorder="1" applyAlignment="1" applyProtection="1">
      <alignment vertical="center"/>
    </xf>
    <xf numFmtId="3" fontId="1" fillId="0" borderId="44" xfId="0" applyNumberFormat="1" applyFont="1" applyBorder="1" applyAlignment="1" applyProtection="1">
      <alignment vertical="center"/>
    </xf>
    <xf numFmtId="4" fontId="18" fillId="0" borderId="73" xfId="0" applyNumberFormat="1" applyFont="1" applyBorder="1" applyAlignment="1" applyProtection="1">
      <alignment horizontal="right" vertical="center"/>
    </xf>
    <xf numFmtId="0" fontId="11" fillId="0" borderId="54" xfId="0" applyFont="1" applyBorder="1" applyAlignment="1" applyProtection="1">
      <alignment vertical="center"/>
    </xf>
    <xf numFmtId="4" fontId="1" fillId="0" borderId="54" xfId="0" applyNumberFormat="1" applyFont="1" applyBorder="1" applyAlignment="1" applyProtection="1">
      <alignment horizontal="right" vertical="center"/>
    </xf>
    <xf numFmtId="0" fontId="1" fillId="0" borderId="54" xfId="0" applyFont="1" applyBorder="1" applyAlignment="1" applyProtection="1">
      <alignment horizontal="right" vertical="center"/>
    </xf>
    <xf numFmtId="3" fontId="1" fillId="0" borderId="54" xfId="0" applyNumberFormat="1" applyFont="1" applyBorder="1" applyAlignment="1" applyProtection="1">
      <alignment vertical="center"/>
    </xf>
    <xf numFmtId="0" fontId="9" fillId="0" borderId="55" xfId="0" applyFont="1" applyBorder="1" applyAlignment="1" applyProtection="1">
      <alignment vertical="center"/>
    </xf>
    <xf numFmtId="4" fontId="1" fillId="0" borderId="55" xfId="0" applyNumberFormat="1" applyFont="1" applyBorder="1" applyAlignment="1" applyProtection="1">
      <alignment horizontal="right" vertical="center"/>
    </xf>
    <xf numFmtId="3" fontId="1" fillId="0" borderId="55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58" xfId="0" applyFont="1" applyBorder="1" applyProtection="1"/>
    <xf numFmtId="0" fontId="1" fillId="0" borderId="58" xfId="0" applyFont="1" applyBorder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1" fillId="0" borderId="15" xfId="0" applyFont="1" applyBorder="1" applyProtection="1"/>
    <xf numFmtId="4" fontId="1" fillId="0" borderId="15" xfId="0" applyNumberFormat="1" applyFont="1" applyBorder="1" applyAlignment="1" applyProtection="1">
      <alignment horizontal="right"/>
    </xf>
    <xf numFmtId="0" fontId="1" fillId="0" borderId="15" xfId="0" applyFont="1" applyBorder="1" applyAlignment="1" applyProtection="1">
      <alignment horizontal="center"/>
    </xf>
    <xf numFmtId="0" fontId="11" fillId="0" borderId="0" xfId="0" applyFont="1" applyProtection="1"/>
    <xf numFmtId="4" fontId="1" fillId="0" borderId="58" xfId="0" applyNumberFormat="1" applyFont="1" applyBorder="1" applyAlignment="1" applyProtection="1">
      <alignment horizontal="right"/>
    </xf>
    <xf numFmtId="0" fontId="1" fillId="0" borderId="58" xfId="0" applyFont="1" applyBorder="1" applyAlignment="1" applyProtection="1">
      <alignment horizontal="center"/>
    </xf>
    <xf numFmtId="2" fontId="1" fillId="0" borderId="14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3" fillId="0" borderId="0" xfId="0" applyFont="1" applyProtection="1"/>
    <xf numFmtId="14" fontId="1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164" fontId="5" fillId="0" borderId="13" xfId="0" applyNumberFormat="1" applyFont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14" fontId="5" fillId="0" borderId="13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 textRotation="90"/>
    </xf>
    <xf numFmtId="0" fontId="5" fillId="0" borderId="5" xfId="0" applyFont="1" applyBorder="1" applyAlignment="1" applyProtection="1">
      <alignment textRotation="90"/>
    </xf>
    <xf numFmtId="0" fontId="5" fillId="0" borderId="6" xfId="0" applyFont="1" applyBorder="1" applyAlignment="1" applyProtection="1">
      <alignment textRotation="90"/>
    </xf>
    <xf numFmtId="0" fontId="5" fillId="0" borderId="16" xfId="0" applyFont="1" applyBorder="1" applyAlignment="1" applyProtection="1">
      <alignment textRotation="90"/>
    </xf>
    <xf numFmtId="0" fontId="5" fillId="0" borderId="16" xfId="0" applyFont="1" applyBorder="1" applyProtection="1"/>
    <xf numFmtId="0" fontId="5" fillId="0" borderId="23" xfId="0" applyFont="1" applyBorder="1" applyProtection="1"/>
    <xf numFmtId="0" fontId="5" fillId="3" borderId="5" xfId="0" applyFont="1" applyFill="1" applyBorder="1" applyAlignment="1" applyProtection="1">
      <alignment horizontal="center" textRotation="90"/>
    </xf>
    <xf numFmtId="0" fontId="5" fillId="5" borderId="35" xfId="0" applyFont="1" applyFill="1" applyBorder="1" applyAlignment="1" applyProtection="1">
      <alignment horizontal="center" textRotation="90"/>
    </xf>
    <xf numFmtId="0" fontId="5" fillId="4" borderId="6" xfId="0" applyFont="1" applyFill="1" applyBorder="1" applyAlignment="1" applyProtection="1">
      <alignment textRotation="90"/>
    </xf>
    <xf numFmtId="0" fontId="6" fillId="6" borderId="6" xfId="0" applyFont="1" applyFill="1" applyBorder="1" applyAlignment="1" applyProtection="1">
      <alignment textRotation="90"/>
    </xf>
    <xf numFmtId="0" fontId="5" fillId="2" borderId="16" xfId="0" applyFont="1" applyFill="1" applyBorder="1" applyAlignment="1" applyProtection="1">
      <alignment textRotation="90"/>
    </xf>
    <xf numFmtId="0" fontId="5" fillId="0" borderId="32" xfId="0" applyFont="1" applyBorder="1" applyAlignment="1" applyProtection="1">
      <alignment textRotation="90"/>
    </xf>
    <xf numFmtId="0" fontId="5" fillId="0" borderId="0" xfId="0" applyFont="1" applyAlignment="1" applyProtection="1">
      <alignment textRotation="90"/>
    </xf>
    <xf numFmtId="0" fontId="5" fillId="0" borderId="39" xfId="0" applyFont="1" applyBorder="1" applyAlignment="1" applyProtection="1">
      <alignment textRotation="90"/>
    </xf>
    <xf numFmtId="0" fontId="5" fillId="7" borderId="0" xfId="0" applyFont="1" applyFill="1" applyAlignment="1" applyProtection="1">
      <alignment textRotation="90"/>
    </xf>
    <xf numFmtId="0" fontId="5" fillId="0" borderId="26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59" xfId="0" applyFont="1" applyBorder="1" applyAlignment="1" applyProtection="1">
      <alignment horizontal="center"/>
    </xf>
    <xf numFmtId="1" fontId="5" fillId="0" borderId="42" xfId="0" applyNumberFormat="1" applyFont="1" applyBorder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0" fontId="5" fillId="0" borderId="27" xfId="0" applyFont="1" applyBorder="1" applyProtection="1"/>
    <xf numFmtId="0" fontId="5" fillId="7" borderId="0" xfId="0" applyFont="1" applyFill="1" applyProtection="1"/>
    <xf numFmtId="0" fontId="5" fillId="0" borderId="24" xfId="0" applyFont="1" applyBorder="1" applyAlignment="1" applyProtection="1">
      <alignment horizontal="left"/>
    </xf>
    <xf numFmtId="0" fontId="5" fillId="0" borderId="3" xfId="0" applyFont="1" applyBorder="1" applyProtection="1"/>
    <xf numFmtId="0" fontId="5" fillId="0" borderId="59" xfId="0" applyFont="1" applyBorder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16" fillId="0" borderId="0" xfId="0" applyFon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41" xfId="0" applyFont="1" applyBorder="1" applyProtection="1"/>
    <xf numFmtId="0" fontId="4" fillId="0" borderId="60" xfId="0" applyFont="1" applyBorder="1" applyProtection="1"/>
    <xf numFmtId="0" fontId="4" fillId="0" borderId="42" xfId="0" applyFont="1" applyBorder="1" applyProtection="1"/>
    <xf numFmtId="0" fontId="6" fillId="0" borderId="0" xfId="0" applyFont="1" applyProtection="1"/>
    <xf numFmtId="14" fontId="1" fillId="0" borderId="39" xfId="0" applyNumberFormat="1" applyFont="1" applyBorder="1" applyAlignment="1" applyProtection="1">
      <alignment horizontal="left"/>
    </xf>
    <xf numFmtId="0" fontId="2" fillId="0" borderId="47" xfId="0" applyFont="1" applyBorder="1" applyProtection="1"/>
    <xf numFmtId="0" fontId="2" fillId="0" borderId="47" xfId="0" applyFont="1" applyBorder="1" applyAlignment="1" applyProtection="1">
      <alignment horizontal="left"/>
    </xf>
    <xf numFmtId="0" fontId="2" fillId="0" borderId="41" xfId="0" applyFont="1" applyBorder="1" applyAlignment="1" applyProtection="1">
      <alignment horizontal="left"/>
    </xf>
    <xf numFmtId="0" fontId="2" fillId="0" borderId="41" xfId="0" applyFont="1" applyBorder="1" applyProtection="1"/>
    <xf numFmtId="0" fontId="2" fillId="0" borderId="47" xfId="0" applyFont="1" applyBorder="1" applyAlignment="1" applyProtection="1">
      <alignment horizontal="center" wrapText="1"/>
    </xf>
    <xf numFmtId="0" fontId="2" fillId="0" borderId="47" xfId="0" applyFont="1" applyBorder="1" applyAlignment="1" applyProtection="1">
      <alignment horizontal="center"/>
    </xf>
    <xf numFmtId="49" fontId="2" fillId="0" borderId="47" xfId="0" applyNumberFormat="1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right"/>
    </xf>
    <xf numFmtId="0" fontId="4" fillId="0" borderId="31" xfId="0" applyFont="1" applyBorder="1" applyAlignment="1" applyProtection="1">
      <alignment horizontal="center"/>
    </xf>
    <xf numFmtId="0" fontId="5" fillId="0" borderId="60" xfId="0" applyFont="1" applyBorder="1" applyProtection="1"/>
    <xf numFmtId="0" fontId="5" fillId="0" borderId="60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5" fillId="0" borderId="0" xfId="0" applyFont="1" applyProtection="1"/>
    <xf numFmtId="0" fontId="10" fillId="0" borderId="0" xfId="0" applyFont="1" applyProtection="1"/>
    <xf numFmtId="0" fontId="10" fillId="0" borderId="31" xfId="1" applyFont="1" applyBorder="1" applyAlignment="1" applyProtection="1">
      <alignment horizontal="left"/>
    </xf>
    <xf numFmtId="0" fontId="4" fillId="0" borderId="0" xfId="0" applyFont="1" applyProtection="1"/>
    <xf numFmtId="0" fontId="19" fillId="0" borderId="0" xfId="0" applyFont="1" applyProtection="1"/>
    <xf numFmtId="0" fontId="5" fillId="2" borderId="0" xfId="0" applyFont="1" applyFill="1" applyProtection="1"/>
    <xf numFmtId="0" fontId="5" fillId="0" borderId="68" xfId="0" applyFont="1" applyBorder="1" applyProtection="1"/>
    <xf numFmtId="0" fontId="4" fillId="0" borderId="69" xfId="0" applyFont="1" applyBorder="1" applyAlignment="1" applyProtection="1">
      <alignment horizontal="left"/>
    </xf>
    <xf numFmtId="0" fontId="5" fillId="0" borderId="69" xfId="0" applyFont="1" applyBorder="1" applyProtection="1"/>
    <xf numFmtId="0" fontId="4" fillId="0" borderId="70" xfId="0" applyFont="1" applyBorder="1" applyAlignment="1" applyProtection="1">
      <alignment horizontal="left"/>
    </xf>
    <xf numFmtId="0" fontId="4" fillId="0" borderId="68" xfId="0" applyFont="1" applyBorder="1" applyAlignment="1" applyProtection="1">
      <alignment horizontal="left"/>
    </xf>
    <xf numFmtId="0" fontId="5" fillId="0" borderId="70" xfId="0" applyFont="1" applyBorder="1" applyProtection="1"/>
    <xf numFmtId="0" fontId="20" fillId="0" borderId="0" xfId="0" applyFont="1" applyProtection="1"/>
    <xf numFmtId="0" fontId="5" fillId="0" borderId="29" xfId="0" applyFont="1" applyBorder="1" applyAlignment="1" applyProtection="1">
      <alignment horizontal="left"/>
    </xf>
    <xf numFmtId="167" fontId="5" fillId="0" borderId="67" xfId="0" applyNumberFormat="1" applyFont="1" applyBorder="1" applyAlignment="1" applyProtection="1">
      <alignment horizontal="left"/>
    </xf>
    <xf numFmtId="167" fontId="4" fillId="0" borderId="67" xfId="0" applyNumberFormat="1" applyFont="1" applyBorder="1" applyAlignment="1" applyProtection="1">
      <alignment horizontal="left"/>
    </xf>
    <xf numFmtId="14" fontId="1" fillId="0" borderId="0" xfId="0" applyNumberFormat="1" applyFont="1" applyAlignment="1" applyProtection="1">
      <alignment horizontal="left"/>
    </xf>
    <xf numFmtId="4" fontId="4" fillId="0" borderId="48" xfId="0" applyNumberFormat="1" applyFont="1" applyBorder="1" applyAlignment="1" applyProtection="1"/>
    <xf numFmtId="0" fontId="0" fillId="0" borderId="45" xfId="0" applyBorder="1" applyAlignment="1" applyProtection="1"/>
    <xf numFmtId="0" fontId="0" fillId="0" borderId="49" xfId="0" applyBorder="1" applyAlignment="1" applyProtection="1"/>
    <xf numFmtId="14" fontId="4" fillId="2" borderId="41" xfId="0" applyNumberFormat="1" applyFont="1" applyFill="1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  <xf numFmtId="0" fontId="4" fillId="0" borderId="56" xfId="1" applyFont="1" applyBorder="1" applyAlignment="1" applyProtection="1">
      <alignment horizontal="left"/>
    </xf>
    <xf numFmtId="0" fontId="0" fillId="0" borderId="57" xfId="0" applyBorder="1" applyAlignment="1" applyProtection="1">
      <alignment horizontal="left"/>
    </xf>
    <xf numFmtId="4" fontId="4" fillId="0" borderId="50" xfId="0" applyNumberFormat="1" applyFont="1" applyBorder="1" applyAlignment="1" applyProtection="1"/>
    <xf numFmtId="0" fontId="0" fillId="0" borderId="51" xfId="0" applyBorder="1" applyAlignment="1" applyProtection="1"/>
    <xf numFmtId="0" fontId="0" fillId="0" borderId="52" xfId="0" applyBorder="1" applyAlignment="1" applyProtection="1"/>
    <xf numFmtId="0" fontId="2" fillId="0" borderId="0" xfId="0" applyFont="1" applyAlignment="1" applyProtection="1">
      <alignment horizontal="left"/>
    </xf>
    <xf numFmtId="0" fontId="4" fillId="2" borderId="41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14" fontId="5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/>
    <xf numFmtId="0" fontId="3" fillId="0" borderId="0" xfId="0" applyFont="1" applyAlignment="1" applyProtection="1">
      <alignment horizontal="left"/>
    </xf>
    <xf numFmtId="0" fontId="4" fillId="2" borderId="42" xfId="0" applyFont="1" applyFill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left"/>
    </xf>
    <xf numFmtId="0" fontId="4" fillId="0" borderId="60" xfId="0" applyFont="1" applyBorder="1" applyAlignment="1" applyProtection="1">
      <alignment horizontal="left"/>
    </xf>
    <xf numFmtId="0" fontId="4" fillId="0" borderId="42" xfId="0" applyFont="1" applyBorder="1" applyAlignment="1" applyProtection="1">
      <alignment horizontal="left"/>
    </xf>
    <xf numFmtId="14" fontId="4" fillId="0" borderId="41" xfId="0" applyNumberFormat="1" applyFont="1" applyBorder="1" applyAlignment="1" applyProtection="1">
      <alignment horizontal="left"/>
    </xf>
    <xf numFmtId="14" fontId="4" fillId="0" borderId="60" xfId="0" applyNumberFormat="1" applyFont="1" applyBorder="1" applyAlignment="1" applyProtection="1">
      <alignment horizontal="left"/>
    </xf>
    <xf numFmtId="14" fontId="4" fillId="0" borderId="42" xfId="0" applyNumberFormat="1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5" fillId="7" borderId="41" xfId="0" applyFont="1" applyFill="1" applyBorder="1" applyAlignment="1" applyProtection="1">
      <alignment horizontal="center"/>
    </xf>
    <xf numFmtId="0" fontId="5" fillId="7" borderId="60" xfId="0" applyFont="1" applyFill="1" applyBorder="1" applyAlignment="1" applyProtection="1">
      <alignment horizontal="center"/>
    </xf>
    <xf numFmtId="164" fontId="5" fillId="0" borderId="25" xfId="0" applyNumberFormat="1" applyFont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4" fontId="5" fillId="0" borderId="25" xfId="0" applyNumberFormat="1" applyFont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5" fillId="0" borderId="41" xfId="0" applyFont="1" applyBorder="1" applyAlignment="1" applyProtection="1">
      <alignment horizontal="center"/>
    </xf>
    <xf numFmtId="0" fontId="5" fillId="0" borderId="60" xfId="0" applyFont="1" applyBorder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65" xfId="0" applyFont="1" applyBorder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9" fillId="0" borderId="0" xfId="0" applyFont="1" applyAlignment="1" applyProtection="1">
      <alignment vertical="center"/>
    </xf>
  </cellXfs>
  <cellStyles count="2">
    <cellStyle name="Standard" xfId="0" builtinId="0"/>
    <cellStyle name="Standard 2" xfId="1" xr:uid="{00000000-0005-0000-0000-000001000000}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266491</xdr:colOff>
      <xdr:row>1</xdr:row>
      <xdr:rowOff>6858</xdr:rowOff>
    </xdr:from>
    <xdr:to>
      <xdr:col>3</xdr:col>
      <xdr:colOff>1219200</xdr:colOff>
      <xdr:row>1</xdr:row>
      <xdr:rowOff>374732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381F023-2730-441D-8D52-9F8749C40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90516" y="102108"/>
          <a:ext cx="1305134" cy="367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1</xdr:row>
      <xdr:rowOff>0</xdr:rowOff>
    </xdr:from>
    <xdr:to>
      <xdr:col>9</xdr:col>
      <xdr:colOff>266909</xdr:colOff>
      <xdr:row>1</xdr:row>
      <xdr:rowOff>367874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4FA3D05-BC36-44B6-8C5B-D9F4AF655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600700" y="95250"/>
          <a:ext cx="1305134" cy="367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590550</xdr:rowOff>
    </xdr:from>
    <xdr:to>
      <xdr:col>2</xdr:col>
      <xdr:colOff>544799</xdr:colOff>
      <xdr:row>10</xdr:row>
      <xdr:rowOff>1088314</xdr:rowOff>
    </xdr:to>
    <xdr:pic>
      <xdr:nvPicPr>
        <xdr:cNvPr id="3289" name="Picture 1" descr="Logo_SZK_RGB">
          <a:extLst>
            <a:ext uri="{FF2B5EF4-FFF2-40B4-BE49-F238E27FC236}">
              <a16:creationId xmlns:a16="http://schemas.microsoft.com/office/drawing/2014/main" id="{00000000-0008-0000-0100-0000D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43100"/>
          <a:ext cx="1764000" cy="49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</xdr:row>
      <xdr:rowOff>180975</xdr:rowOff>
    </xdr:from>
    <xdr:to>
      <xdr:col>10</xdr:col>
      <xdr:colOff>495509</xdr:colOff>
      <xdr:row>6</xdr:row>
      <xdr:rowOff>167849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4DD4A37-19C8-4C6D-BC5F-3258E5CF0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91050" y="1038225"/>
          <a:ext cx="1305134" cy="367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124572</xdr:colOff>
      <xdr:row>0</xdr:row>
      <xdr:rowOff>123825</xdr:rowOff>
    </xdr:from>
    <xdr:to>
      <xdr:col>10</xdr:col>
      <xdr:colOff>536350</xdr:colOff>
      <xdr:row>2</xdr:row>
      <xdr:rowOff>169261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5E0BE6B-344B-4F63-93F4-AAC1E8DCD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5197" y="123825"/>
          <a:ext cx="888028" cy="416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2B3C-1D8E-4D88-9270-B5C67BA3D2B9}">
  <sheetPr codeName="Tabelle1">
    <tabColor rgb="FFFFFF00"/>
  </sheetPr>
  <dimension ref="A1:O22"/>
  <sheetViews>
    <sheetView showGridLines="0" tabSelected="1" zoomScaleNormal="100" zoomScaleSheetLayoutView="85" workbookViewId="0">
      <selection activeCell="D26" sqref="D26"/>
    </sheetView>
  </sheetViews>
  <sheetFormatPr baseColWidth="10" defaultColWidth="10.85546875" defaultRowHeight="12.75" x14ac:dyDescent="0.2"/>
  <cols>
    <col min="1" max="1" width="3.7109375" style="64" customWidth="1"/>
    <col min="2" max="2" width="22.140625" style="64" customWidth="1"/>
    <col min="3" max="3" width="5.28515625" style="64" customWidth="1"/>
    <col min="4" max="4" width="18.5703125" style="64" customWidth="1"/>
    <col min="5" max="5" width="6.7109375" style="64" customWidth="1"/>
    <col min="6" max="6" width="15.7109375" style="64" customWidth="1"/>
    <col min="7" max="7" width="5.7109375" style="64" customWidth="1"/>
    <col min="8" max="8" width="9.85546875" style="64" customWidth="1"/>
    <col min="9" max="9" width="4.7109375" style="64" customWidth="1"/>
    <col min="10" max="10" width="5.140625" style="64" customWidth="1"/>
    <col min="11" max="11" width="5.28515625" style="64" customWidth="1"/>
    <col min="12" max="15" width="4.7109375" style="64" customWidth="1"/>
    <col min="16" max="19" width="4.140625" style="64" customWidth="1"/>
    <col min="20" max="26" width="4.28515625" style="64" customWidth="1"/>
    <col min="27" max="16384" width="10.85546875" style="64"/>
  </cols>
  <sheetData>
    <row r="1" spans="1:15" ht="7.5" customHeight="1" x14ac:dyDescent="0.2">
      <c r="C1" s="183"/>
      <c r="D1" s="183"/>
      <c r="E1" s="183"/>
      <c r="F1" s="183"/>
      <c r="G1" s="183"/>
      <c r="H1" s="183"/>
    </row>
    <row r="2" spans="1:15" ht="33" customHeight="1" x14ac:dyDescent="0.3">
      <c r="A2" s="233" t="s">
        <v>0</v>
      </c>
      <c r="B2" s="233"/>
      <c r="F2" s="204" t="s">
        <v>1</v>
      </c>
      <c r="G2" s="183"/>
      <c r="H2" s="183"/>
      <c r="L2" s="115"/>
      <c r="M2" s="234"/>
      <c r="N2" s="235"/>
      <c r="O2" s="235"/>
    </row>
    <row r="3" spans="1:15" ht="12.75" customHeight="1" x14ac:dyDescent="0.2">
      <c r="B3" s="183"/>
      <c r="C3" s="183"/>
      <c r="D3" s="183"/>
      <c r="E3" s="183"/>
      <c r="F3" s="183"/>
      <c r="G3" s="183"/>
      <c r="H3" s="183"/>
    </row>
    <row r="4" spans="1:15" x14ac:dyDescent="0.2">
      <c r="A4" s="231" t="s">
        <v>2</v>
      </c>
      <c r="B4" s="231"/>
      <c r="D4" s="56" t="s">
        <v>3</v>
      </c>
      <c r="F4" s="205" t="s">
        <v>4</v>
      </c>
      <c r="I4" s="206" t="s">
        <v>5</v>
      </c>
      <c r="J4" s="206" t="s">
        <v>6</v>
      </c>
      <c r="K4" s="206" t="s">
        <v>7</v>
      </c>
      <c r="L4" s="206" t="s">
        <v>8</v>
      </c>
      <c r="M4" s="206" t="s">
        <v>9</v>
      </c>
      <c r="N4" s="206" t="s">
        <v>10</v>
      </c>
      <c r="O4" s="206" t="s">
        <v>11</v>
      </c>
    </row>
    <row r="5" spans="1:15" x14ac:dyDescent="0.2">
      <c r="A5" s="232" t="s">
        <v>12</v>
      </c>
      <c r="B5" s="225"/>
      <c r="D5" s="43">
        <v>11111</v>
      </c>
      <c r="F5" s="226" t="s">
        <v>13</v>
      </c>
      <c r="G5" s="227"/>
      <c r="I5" s="45"/>
      <c r="J5" s="45"/>
      <c r="K5" s="45"/>
      <c r="L5" s="45"/>
      <c r="M5" s="45"/>
      <c r="N5" s="45"/>
      <c r="O5" s="45"/>
    </row>
    <row r="6" spans="1:15" ht="12.75" customHeight="1" x14ac:dyDescent="0.2">
      <c r="B6" s="186"/>
      <c r="F6" s="226" t="s">
        <v>14</v>
      </c>
      <c r="G6" s="227"/>
      <c r="I6" s="45"/>
      <c r="J6" s="45"/>
      <c r="K6" s="45"/>
      <c r="L6" s="45"/>
      <c r="M6" s="45"/>
      <c r="N6" s="45"/>
      <c r="O6" s="45"/>
    </row>
    <row r="7" spans="1:15" x14ac:dyDescent="0.2">
      <c r="A7" s="236" t="s">
        <v>15</v>
      </c>
      <c r="B7" s="236"/>
      <c r="F7" s="226" t="s">
        <v>16</v>
      </c>
      <c r="G7" s="227"/>
      <c r="I7" s="45"/>
      <c r="J7" s="45"/>
      <c r="K7" s="45"/>
      <c r="L7" s="45"/>
      <c r="M7" s="45"/>
      <c r="N7" s="45"/>
      <c r="O7" s="45"/>
    </row>
    <row r="8" spans="1:15" x14ac:dyDescent="0.2">
      <c r="A8" s="231" t="s">
        <v>17</v>
      </c>
      <c r="B8" s="231"/>
      <c r="D8" s="56" t="s">
        <v>18</v>
      </c>
      <c r="F8" s="205" t="s">
        <v>19</v>
      </c>
      <c r="I8" s="207"/>
      <c r="J8" s="207"/>
      <c r="K8" s="207"/>
      <c r="L8" s="207"/>
      <c r="M8" s="207"/>
      <c r="N8" s="207"/>
      <c r="O8" s="207"/>
    </row>
    <row r="9" spans="1:15" x14ac:dyDescent="0.2">
      <c r="A9" s="232" t="s">
        <v>20</v>
      </c>
      <c r="B9" s="237"/>
      <c r="D9" s="43" t="s">
        <v>21</v>
      </c>
      <c r="F9" s="226" t="s">
        <v>22</v>
      </c>
      <c r="G9" s="227"/>
      <c r="I9" s="45"/>
      <c r="J9" s="45"/>
      <c r="K9" s="45"/>
      <c r="L9" s="45"/>
      <c r="M9" s="45"/>
      <c r="N9" s="45"/>
      <c r="O9" s="45"/>
    </row>
    <row r="10" spans="1:15" ht="12.75" customHeight="1" x14ac:dyDescent="0.2">
      <c r="B10" s="186"/>
      <c r="F10" s="226" t="s">
        <v>23</v>
      </c>
      <c r="G10" s="227"/>
      <c r="I10" s="45"/>
      <c r="J10" s="45"/>
      <c r="K10" s="45"/>
      <c r="L10" s="45"/>
      <c r="M10" s="45"/>
      <c r="N10" s="45"/>
      <c r="O10" s="45"/>
    </row>
    <row r="11" spans="1:15" x14ac:dyDescent="0.2">
      <c r="A11" s="231" t="s">
        <v>24</v>
      </c>
      <c r="B11" s="231"/>
      <c r="D11" s="56" t="s">
        <v>25</v>
      </c>
      <c r="F11" s="226" t="s">
        <v>26</v>
      </c>
      <c r="G11" s="227"/>
      <c r="I11" s="45"/>
      <c r="J11" s="45"/>
      <c r="K11" s="45"/>
      <c r="L11" s="45"/>
      <c r="M11" s="45"/>
      <c r="N11" s="45"/>
      <c r="O11" s="45"/>
    </row>
    <row r="12" spans="1:15" ht="12.75" customHeight="1" x14ac:dyDescent="0.2">
      <c r="A12" s="232"/>
      <c r="B12" s="225"/>
      <c r="D12" s="43">
        <v>3</v>
      </c>
      <c r="F12" s="226" t="s">
        <v>27</v>
      </c>
      <c r="G12" s="227"/>
      <c r="I12" s="45"/>
      <c r="J12" s="45"/>
      <c r="K12" s="45"/>
      <c r="L12" s="45"/>
      <c r="M12" s="45"/>
      <c r="N12" s="45"/>
      <c r="O12" s="45"/>
    </row>
    <row r="13" spans="1:15" ht="12" customHeight="1" x14ac:dyDescent="0.2">
      <c r="B13" s="186"/>
      <c r="F13" s="207"/>
      <c r="I13" s="207"/>
      <c r="J13" s="207"/>
      <c r="K13" s="207"/>
      <c r="L13" s="207"/>
      <c r="M13" s="207"/>
      <c r="N13" s="207"/>
      <c r="O13" s="207"/>
    </row>
    <row r="14" spans="1:15" x14ac:dyDescent="0.2">
      <c r="A14" s="231" t="s">
        <v>28</v>
      </c>
      <c r="B14" s="231"/>
      <c r="D14" s="56" t="s">
        <v>29</v>
      </c>
      <c r="F14" s="226" t="s">
        <v>30</v>
      </c>
      <c r="G14" s="227"/>
      <c r="I14" s="221">
        <f>AnnullationUnterbelegung!K22</f>
        <v>0</v>
      </c>
      <c r="J14" s="222"/>
      <c r="K14" s="223"/>
      <c r="L14" s="207"/>
      <c r="M14" s="208" t="str">
        <f>IF(M2&gt;0,A15-M2," ")</f>
        <v xml:space="preserve"> </v>
      </c>
      <c r="N14" s="208" t="s">
        <v>31</v>
      </c>
      <c r="O14" s="208"/>
    </row>
    <row r="15" spans="1:15" x14ac:dyDescent="0.2">
      <c r="A15" s="224">
        <v>45292</v>
      </c>
      <c r="B15" s="225"/>
      <c r="D15" s="44">
        <v>45298</v>
      </c>
      <c r="F15" s="226" t="s">
        <v>32</v>
      </c>
      <c r="G15" s="227"/>
      <c r="I15" s="221">
        <f>AnnullationUnterbelegung!K23</f>
        <v>0</v>
      </c>
      <c r="J15" s="222"/>
      <c r="K15" s="223"/>
      <c r="L15" s="207"/>
      <c r="M15" s="190"/>
      <c r="N15" s="208" t="s">
        <v>33</v>
      </c>
      <c r="O15" s="208"/>
    </row>
    <row r="16" spans="1:15" x14ac:dyDescent="0.2">
      <c r="B16" s="186"/>
      <c r="E16" s="190">
        <f>D15-A15</f>
        <v>6</v>
      </c>
      <c r="F16" s="226" t="s">
        <v>34</v>
      </c>
      <c r="G16" s="227"/>
      <c r="I16" s="228">
        <f>AnnullationUnterbelegung!K24</f>
        <v>0</v>
      </c>
      <c r="J16" s="229"/>
      <c r="K16" s="230"/>
      <c r="L16" s="207"/>
      <c r="M16" s="208"/>
      <c r="N16" s="208" t="s">
        <v>35</v>
      </c>
      <c r="O16" s="208"/>
    </row>
    <row r="17" spans="1:15" x14ac:dyDescent="0.2">
      <c r="A17" s="220">
        <f ca="1">TODAY()</f>
        <v>45407</v>
      </c>
      <c r="B17" s="220"/>
      <c r="M17" s="190">
        <v>6</v>
      </c>
      <c r="N17" s="190">
        <v>16</v>
      </c>
      <c r="O17" s="190">
        <v>16</v>
      </c>
    </row>
    <row r="18" spans="1:15" ht="17.25" customHeight="1" x14ac:dyDescent="0.2">
      <c r="F18" s="186" t="s">
        <v>36</v>
      </c>
    </row>
    <row r="19" spans="1:15" ht="14.25" customHeight="1" x14ac:dyDescent="0.2">
      <c r="A19" s="209" t="s">
        <v>37</v>
      </c>
      <c r="B19" s="209"/>
      <c r="C19" s="209"/>
      <c r="D19" s="209"/>
      <c r="F19" s="210" t="s">
        <v>38</v>
      </c>
      <c r="G19" s="211"/>
      <c r="H19" s="212"/>
      <c r="I19" s="212"/>
      <c r="J19" s="212"/>
      <c r="K19" s="213"/>
      <c r="L19" s="219"/>
      <c r="M19" s="219"/>
      <c r="N19" s="219"/>
      <c r="O19" s="219"/>
    </row>
    <row r="20" spans="1:15" ht="14.25" customHeight="1" x14ac:dyDescent="0.2">
      <c r="F20" s="210" t="s">
        <v>39</v>
      </c>
      <c r="G20" s="211"/>
      <c r="H20" s="212"/>
      <c r="I20" s="212"/>
      <c r="J20" s="212"/>
      <c r="K20" s="213"/>
      <c r="L20" s="214" t="s">
        <v>40</v>
      </c>
      <c r="M20" s="212"/>
      <c r="N20" s="212"/>
      <c r="O20" s="215"/>
    </row>
    <row r="21" spans="1:15" ht="14.25" customHeight="1" x14ac:dyDescent="0.2">
      <c r="F21" s="210" t="s">
        <v>41</v>
      </c>
      <c r="G21" s="211"/>
      <c r="H21" s="212"/>
      <c r="I21" s="212"/>
      <c r="J21" s="212"/>
      <c r="K21" s="213"/>
      <c r="L21" s="214"/>
      <c r="M21" s="212"/>
      <c r="N21" s="212"/>
      <c r="O21" s="215"/>
    </row>
    <row r="22" spans="1:15" ht="14.25" customHeight="1" x14ac:dyDescent="0.2">
      <c r="F22" s="210" t="s">
        <v>38</v>
      </c>
      <c r="G22" s="211"/>
      <c r="H22" s="212"/>
      <c r="I22" s="212"/>
      <c r="J22" s="212"/>
      <c r="K22" s="213"/>
      <c r="L22" s="218"/>
      <c r="M22" s="218"/>
      <c r="N22" s="218"/>
      <c r="O22" s="218"/>
    </row>
  </sheetData>
  <sheetProtection algorithmName="SHA-512" hashValue="UGWWqCdKawaYSe/mCbZngFFMgjC2k51OGnVyIoJwVMdjq/jEMo/JKVXYmJzR5huBbqrPH0tGHhdTHH51809kbg==" saltValue="EEcclVVz/O2YkgvnWEIH7g==" spinCount="100000" sheet="1" objects="1" scenarios="1"/>
  <mergeCells count="27">
    <mergeCell ref="F10:G10"/>
    <mergeCell ref="A2:B2"/>
    <mergeCell ref="M2:O2"/>
    <mergeCell ref="A4:B4"/>
    <mergeCell ref="A5:B5"/>
    <mergeCell ref="F5:G5"/>
    <mergeCell ref="F6:G6"/>
    <mergeCell ref="A7:B7"/>
    <mergeCell ref="F7:G7"/>
    <mergeCell ref="A8:B8"/>
    <mergeCell ref="A9:B9"/>
    <mergeCell ref="F9:G9"/>
    <mergeCell ref="A11:B11"/>
    <mergeCell ref="F11:G11"/>
    <mergeCell ref="A12:B12"/>
    <mergeCell ref="F12:G12"/>
    <mergeCell ref="A14:B14"/>
    <mergeCell ref="F14:G14"/>
    <mergeCell ref="L22:O22"/>
    <mergeCell ref="L19:O19"/>
    <mergeCell ref="A17:B17"/>
    <mergeCell ref="I14:K14"/>
    <mergeCell ref="A15:B15"/>
    <mergeCell ref="F15:G15"/>
    <mergeCell ref="I15:K15"/>
    <mergeCell ref="F16:G16"/>
    <mergeCell ref="I16:K16"/>
  </mergeCells>
  <pageMargins left="0.31496062992125984" right="0.31496062992125984" top="0.59055118110236227" bottom="0.59055118110236227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FF00"/>
  </sheetPr>
  <dimension ref="A1:J71"/>
  <sheetViews>
    <sheetView showGridLines="0" zoomScaleNormal="100" zoomScaleSheetLayoutView="85" workbookViewId="0">
      <selection activeCell="E30" sqref="E30"/>
    </sheetView>
  </sheetViews>
  <sheetFormatPr baseColWidth="10" defaultColWidth="10.85546875" defaultRowHeight="12.75" x14ac:dyDescent="0.2"/>
  <cols>
    <col min="1" max="1" width="3.7109375" style="64" customWidth="1"/>
    <col min="2" max="2" width="24.7109375" style="64" customWidth="1"/>
    <col min="3" max="3" width="20.7109375" style="64" customWidth="1"/>
    <col min="4" max="4" width="5.7109375" style="64" customWidth="1"/>
    <col min="5" max="5" width="20.42578125" style="64" customWidth="1"/>
    <col min="6" max="6" width="10.140625" style="64" bestFit="1" customWidth="1"/>
    <col min="7" max="10" width="4.7109375" style="64" customWidth="1"/>
    <col min="11" max="14" width="4.140625" style="64" customWidth="1"/>
    <col min="15" max="21" width="4.28515625" style="64" customWidth="1"/>
    <col min="22" max="16384" width="10.85546875" style="64"/>
  </cols>
  <sheetData>
    <row r="1" spans="1:10" ht="7.5" customHeight="1" x14ac:dyDescent="0.2">
      <c r="C1" s="183"/>
      <c r="D1" s="183"/>
    </row>
    <row r="2" spans="1:10" ht="33" customHeight="1" x14ac:dyDescent="0.3">
      <c r="A2" s="233" t="s">
        <v>0</v>
      </c>
      <c r="B2" s="233"/>
      <c r="D2" s="183"/>
    </row>
    <row r="3" spans="1:10" ht="7.5" customHeight="1" x14ac:dyDescent="0.2">
      <c r="B3" s="183"/>
      <c r="C3" s="183"/>
      <c r="D3" s="183"/>
    </row>
    <row r="4" spans="1:10" x14ac:dyDescent="0.2">
      <c r="A4" s="244" t="s">
        <v>2</v>
      </c>
      <c r="B4" s="244"/>
      <c r="F4" s="184" t="s">
        <v>3</v>
      </c>
    </row>
    <row r="5" spans="1:10" x14ac:dyDescent="0.2">
      <c r="A5" s="238" t="str">
        <f>Grunddaten!A5</f>
        <v>TV Muster</v>
      </c>
      <c r="B5" s="240"/>
      <c r="C5" s="185"/>
      <c r="F5" s="238">
        <f>Grunddaten!D5</f>
        <v>11111</v>
      </c>
      <c r="G5" s="239"/>
      <c r="H5" s="239"/>
      <c r="I5" s="239"/>
      <c r="J5" s="240"/>
    </row>
    <row r="6" spans="1:10" ht="6" customHeight="1" x14ac:dyDescent="0.2">
      <c r="B6" s="186"/>
    </row>
    <row r="7" spans="1:10" hidden="1" x14ac:dyDescent="0.2">
      <c r="A7" s="236" t="s">
        <v>15</v>
      </c>
      <c r="B7" s="236"/>
    </row>
    <row r="8" spans="1:10" hidden="1" x14ac:dyDescent="0.2">
      <c r="A8" s="244" t="s">
        <v>17</v>
      </c>
      <c r="B8" s="244"/>
      <c r="F8" s="184" t="s">
        <v>18</v>
      </c>
    </row>
    <row r="9" spans="1:10" hidden="1" x14ac:dyDescent="0.2">
      <c r="A9" s="187" t="str">
        <f>Grunddaten!A9</f>
        <v>Mustermann</v>
      </c>
      <c r="B9" s="188"/>
      <c r="C9" s="189"/>
      <c r="F9" s="187" t="str">
        <f>Grunddaten!D9</f>
        <v>Max</v>
      </c>
      <c r="G9" s="188"/>
      <c r="H9" s="188"/>
      <c r="I9" s="188"/>
      <c r="J9" s="189"/>
    </row>
    <row r="10" spans="1:10" ht="6" hidden="1" customHeight="1" x14ac:dyDescent="0.2">
      <c r="B10" s="186"/>
    </row>
    <row r="11" spans="1:10" hidden="1" x14ac:dyDescent="0.2">
      <c r="A11" s="244" t="s">
        <v>42</v>
      </c>
      <c r="B11" s="244"/>
      <c r="F11" s="184" t="s">
        <v>43</v>
      </c>
    </row>
    <row r="12" spans="1:10" hidden="1" x14ac:dyDescent="0.2">
      <c r="A12" s="238"/>
      <c r="B12" s="239"/>
      <c r="C12" s="240"/>
      <c r="F12" s="238"/>
      <c r="G12" s="239"/>
      <c r="H12" s="239"/>
      <c r="I12" s="239"/>
      <c r="J12" s="240"/>
    </row>
    <row r="13" spans="1:10" ht="6" hidden="1" customHeight="1" x14ac:dyDescent="0.2">
      <c r="B13" s="186"/>
    </row>
    <row r="14" spans="1:10" hidden="1" x14ac:dyDescent="0.2">
      <c r="A14" s="244" t="s">
        <v>28</v>
      </c>
      <c r="B14" s="244"/>
      <c r="F14" s="184" t="s">
        <v>29</v>
      </c>
    </row>
    <row r="15" spans="1:10" hidden="1" x14ac:dyDescent="0.2">
      <c r="A15" s="241">
        <f>Grunddaten!A15</f>
        <v>45292</v>
      </c>
      <c r="B15" s="242"/>
      <c r="C15" s="243"/>
      <c r="F15" s="241">
        <f>Grunddaten!D15</f>
        <v>45298</v>
      </c>
      <c r="G15" s="242"/>
      <c r="H15" s="242"/>
      <c r="I15" s="242"/>
      <c r="J15" s="243"/>
    </row>
    <row r="16" spans="1:10" hidden="1" x14ac:dyDescent="0.2">
      <c r="B16" s="186"/>
      <c r="F16" s="190">
        <f>F15-A15</f>
        <v>6</v>
      </c>
    </row>
    <row r="17" spans="1:10" hidden="1" x14ac:dyDescent="0.2">
      <c r="B17" s="191">
        <f ca="1">TODAY()</f>
        <v>45407</v>
      </c>
      <c r="H17" s="190">
        <v>6</v>
      </c>
      <c r="I17" s="190">
        <v>16</v>
      </c>
      <c r="J17" s="190">
        <v>16</v>
      </c>
    </row>
    <row r="18" spans="1:10" ht="14.25" customHeight="1" x14ac:dyDescent="0.2">
      <c r="A18" s="192" t="s">
        <v>44</v>
      </c>
      <c r="B18" s="193" t="s">
        <v>17</v>
      </c>
      <c r="C18" s="194" t="s">
        <v>18</v>
      </c>
      <c r="D18" s="195" t="s">
        <v>45</v>
      </c>
      <c r="E18" s="195" t="s">
        <v>46</v>
      </c>
      <c r="F18" s="195" t="s">
        <v>47</v>
      </c>
      <c r="G18" s="196" t="s">
        <v>48</v>
      </c>
      <c r="H18" s="197" t="s">
        <v>49</v>
      </c>
      <c r="I18" s="198" t="s">
        <v>50</v>
      </c>
      <c r="J18" s="197" t="s">
        <v>51</v>
      </c>
    </row>
    <row r="19" spans="1:10" ht="6" customHeight="1" x14ac:dyDescent="0.2"/>
    <row r="20" spans="1:10" x14ac:dyDescent="0.2">
      <c r="A20" s="199">
        <v>1</v>
      </c>
      <c r="B20" s="34"/>
      <c r="C20" s="46"/>
      <c r="D20" s="34"/>
      <c r="E20" s="46"/>
      <c r="F20" s="47"/>
      <c r="G20" s="12"/>
      <c r="H20" s="200" t="str">
        <f t="shared" ref="H20" si="0">IF(B20 &lt;&gt;"",IF(DATEDIF(F20,$A$15,"y")&lt;$H$17,"x",""),"")</f>
        <v/>
      </c>
      <c r="I20" s="200" t="str">
        <f t="shared" ref="I20" si="1">IF(B20&lt;&gt;"",IF(AND(DATEDIF(F20,$A$15,"y")&lt;$I$17,DATEDIF(F20,$A$15,"y")&gt;=$H$17),"x",""),"")</f>
        <v/>
      </c>
      <c r="J20" s="200" t="str">
        <f t="shared" ref="J20" si="2">IF(B20 &lt;&gt;"",IF(DATEDIF(F20,$A$15,"y")&gt;=$J$17,"x",""),"")</f>
        <v/>
      </c>
    </row>
    <row r="21" spans="1:10" x14ac:dyDescent="0.2">
      <c r="A21" s="199">
        <v>2</v>
      </c>
      <c r="B21" s="34"/>
      <c r="C21" s="46"/>
      <c r="D21" s="34"/>
      <c r="E21" s="46"/>
      <c r="F21" s="47"/>
      <c r="G21" s="12"/>
      <c r="H21" s="200" t="str">
        <f t="shared" ref="H21:H69" si="3">IF(B21 &lt;&gt;"",IF(DATEDIF(F21,$A$15,"y")&lt;$H$17,"x",""),"")</f>
        <v/>
      </c>
      <c r="I21" s="200" t="str">
        <f t="shared" ref="I21:I69" si="4">IF(B21&lt;&gt;"",IF(AND(DATEDIF(F21,$A$15,"y")&lt;$I$17,DATEDIF(F21,$A$15,"y")&gt;=$H$17),"x",""),"")</f>
        <v/>
      </c>
      <c r="J21" s="200" t="str">
        <f t="shared" ref="J21:J69" si="5">IF(B21 &lt;&gt;"",IF(DATEDIF(F21,$A$15,"y")&gt;=$J$17,"x",""),"")</f>
        <v/>
      </c>
    </row>
    <row r="22" spans="1:10" x14ac:dyDescent="0.2">
      <c r="A22" s="199">
        <v>3</v>
      </c>
      <c r="B22" s="34"/>
      <c r="C22" s="46"/>
      <c r="D22" s="34"/>
      <c r="E22" s="46"/>
      <c r="F22" s="47"/>
      <c r="G22" s="12"/>
      <c r="H22" s="200" t="str">
        <f t="shared" si="3"/>
        <v/>
      </c>
      <c r="I22" s="200" t="str">
        <f t="shared" si="4"/>
        <v/>
      </c>
      <c r="J22" s="200" t="str">
        <f t="shared" si="5"/>
        <v/>
      </c>
    </row>
    <row r="23" spans="1:10" x14ac:dyDescent="0.2">
      <c r="A23" s="199">
        <v>4</v>
      </c>
      <c r="B23" s="34"/>
      <c r="C23" s="46"/>
      <c r="D23" s="34"/>
      <c r="E23" s="46"/>
      <c r="F23" s="47"/>
      <c r="G23" s="12"/>
      <c r="H23" s="200" t="str">
        <f t="shared" si="3"/>
        <v/>
      </c>
      <c r="I23" s="200" t="str">
        <f t="shared" si="4"/>
        <v/>
      </c>
      <c r="J23" s="200" t="str">
        <f t="shared" si="5"/>
        <v/>
      </c>
    </row>
    <row r="24" spans="1:10" x14ac:dyDescent="0.2">
      <c r="A24" s="199">
        <v>5</v>
      </c>
      <c r="B24" s="34"/>
      <c r="C24" s="46"/>
      <c r="D24" s="34"/>
      <c r="E24" s="46"/>
      <c r="F24" s="47"/>
      <c r="G24" s="12"/>
      <c r="H24" s="200" t="str">
        <f t="shared" si="3"/>
        <v/>
      </c>
      <c r="I24" s="200" t="str">
        <f t="shared" si="4"/>
        <v/>
      </c>
      <c r="J24" s="200" t="str">
        <f t="shared" si="5"/>
        <v/>
      </c>
    </row>
    <row r="25" spans="1:10" x14ac:dyDescent="0.2">
      <c r="A25" s="199">
        <v>6</v>
      </c>
      <c r="B25" s="34"/>
      <c r="C25" s="46"/>
      <c r="D25" s="34"/>
      <c r="E25" s="46"/>
      <c r="F25" s="47"/>
      <c r="G25" s="12"/>
      <c r="H25" s="200" t="str">
        <f t="shared" si="3"/>
        <v/>
      </c>
      <c r="I25" s="200" t="str">
        <f t="shared" si="4"/>
        <v/>
      </c>
      <c r="J25" s="200" t="str">
        <f t="shared" si="5"/>
        <v/>
      </c>
    </row>
    <row r="26" spans="1:10" x14ac:dyDescent="0.2">
      <c r="A26" s="199">
        <v>7</v>
      </c>
      <c r="B26" s="34"/>
      <c r="C26" s="46"/>
      <c r="D26" s="34"/>
      <c r="E26" s="46"/>
      <c r="F26" s="47"/>
      <c r="G26" s="12"/>
      <c r="H26" s="200" t="str">
        <f t="shared" si="3"/>
        <v/>
      </c>
      <c r="I26" s="200" t="str">
        <f t="shared" si="4"/>
        <v/>
      </c>
      <c r="J26" s="200" t="str">
        <f t="shared" si="5"/>
        <v/>
      </c>
    </row>
    <row r="27" spans="1:10" x14ac:dyDescent="0.2">
      <c r="A27" s="199">
        <v>8</v>
      </c>
      <c r="B27" s="34"/>
      <c r="C27" s="46"/>
      <c r="D27" s="34"/>
      <c r="E27" s="46"/>
      <c r="F27" s="47"/>
      <c r="G27" s="12"/>
      <c r="H27" s="200" t="str">
        <f t="shared" si="3"/>
        <v/>
      </c>
      <c r="I27" s="200" t="str">
        <f t="shared" si="4"/>
        <v/>
      </c>
      <c r="J27" s="200" t="str">
        <f t="shared" si="5"/>
        <v/>
      </c>
    </row>
    <row r="28" spans="1:10" x14ac:dyDescent="0.2">
      <c r="A28" s="199">
        <v>9</v>
      </c>
      <c r="B28" s="34"/>
      <c r="C28" s="46"/>
      <c r="D28" s="34"/>
      <c r="E28" s="46"/>
      <c r="F28" s="47"/>
      <c r="G28" s="12"/>
      <c r="H28" s="200" t="str">
        <f t="shared" si="3"/>
        <v/>
      </c>
      <c r="I28" s="200" t="str">
        <f t="shared" si="4"/>
        <v/>
      </c>
      <c r="J28" s="200" t="str">
        <f t="shared" si="5"/>
        <v/>
      </c>
    </row>
    <row r="29" spans="1:10" x14ac:dyDescent="0.2">
      <c r="A29" s="199">
        <v>10</v>
      </c>
      <c r="B29" s="34"/>
      <c r="C29" s="46"/>
      <c r="D29" s="34"/>
      <c r="E29" s="46"/>
      <c r="F29" s="47"/>
      <c r="G29" s="12"/>
      <c r="H29" s="200" t="str">
        <f t="shared" si="3"/>
        <v/>
      </c>
      <c r="I29" s="200" t="str">
        <f t="shared" si="4"/>
        <v/>
      </c>
      <c r="J29" s="200" t="str">
        <f t="shared" si="5"/>
        <v/>
      </c>
    </row>
    <row r="30" spans="1:10" x14ac:dyDescent="0.2">
      <c r="A30" s="199">
        <v>11</v>
      </c>
      <c r="B30" s="34"/>
      <c r="C30" s="46"/>
      <c r="D30" s="34"/>
      <c r="E30" s="46"/>
      <c r="F30" s="47"/>
      <c r="G30" s="12"/>
      <c r="H30" s="200" t="str">
        <f t="shared" si="3"/>
        <v/>
      </c>
      <c r="I30" s="200" t="str">
        <f t="shared" si="4"/>
        <v/>
      </c>
      <c r="J30" s="200" t="str">
        <f t="shared" si="5"/>
        <v/>
      </c>
    </row>
    <row r="31" spans="1:10" x14ac:dyDescent="0.2">
      <c r="A31" s="199">
        <v>12</v>
      </c>
      <c r="B31" s="34"/>
      <c r="C31" s="46"/>
      <c r="D31" s="34"/>
      <c r="E31" s="46"/>
      <c r="F31" s="47"/>
      <c r="G31" s="12"/>
      <c r="H31" s="200" t="str">
        <f t="shared" si="3"/>
        <v/>
      </c>
      <c r="I31" s="200" t="str">
        <f t="shared" si="4"/>
        <v/>
      </c>
      <c r="J31" s="200" t="str">
        <f t="shared" si="5"/>
        <v/>
      </c>
    </row>
    <row r="32" spans="1:10" x14ac:dyDescent="0.2">
      <c r="A32" s="199">
        <v>13</v>
      </c>
      <c r="B32" s="34"/>
      <c r="C32" s="46"/>
      <c r="D32" s="34"/>
      <c r="E32" s="46"/>
      <c r="F32" s="47"/>
      <c r="G32" s="12"/>
      <c r="H32" s="200" t="str">
        <f t="shared" si="3"/>
        <v/>
      </c>
      <c r="I32" s="200" t="str">
        <f t="shared" si="4"/>
        <v/>
      </c>
      <c r="J32" s="200" t="str">
        <f t="shared" si="5"/>
        <v/>
      </c>
    </row>
    <row r="33" spans="1:10" x14ac:dyDescent="0.2">
      <c r="A33" s="199">
        <v>14</v>
      </c>
      <c r="B33" s="34"/>
      <c r="C33" s="46"/>
      <c r="D33" s="34"/>
      <c r="E33" s="46"/>
      <c r="F33" s="47"/>
      <c r="G33" s="12"/>
      <c r="H33" s="200" t="str">
        <f t="shared" si="3"/>
        <v/>
      </c>
      <c r="I33" s="200" t="str">
        <f t="shared" si="4"/>
        <v/>
      </c>
      <c r="J33" s="200" t="str">
        <f t="shared" si="5"/>
        <v/>
      </c>
    </row>
    <row r="34" spans="1:10" x14ac:dyDescent="0.2">
      <c r="A34" s="199">
        <v>15</v>
      </c>
      <c r="B34" s="34"/>
      <c r="C34" s="46"/>
      <c r="D34" s="34"/>
      <c r="E34" s="46"/>
      <c r="F34" s="47"/>
      <c r="G34" s="12"/>
      <c r="H34" s="200" t="str">
        <f t="shared" si="3"/>
        <v/>
      </c>
      <c r="I34" s="200" t="str">
        <f t="shared" si="4"/>
        <v/>
      </c>
      <c r="J34" s="200" t="str">
        <f t="shared" si="5"/>
        <v/>
      </c>
    </row>
    <row r="35" spans="1:10" x14ac:dyDescent="0.2">
      <c r="A35" s="199">
        <v>16</v>
      </c>
      <c r="B35" s="34"/>
      <c r="C35" s="46"/>
      <c r="D35" s="34"/>
      <c r="E35" s="46"/>
      <c r="F35" s="47"/>
      <c r="G35" s="12"/>
      <c r="H35" s="200" t="str">
        <f t="shared" si="3"/>
        <v/>
      </c>
      <c r="I35" s="200" t="str">
        <f t="shared" si="4"/>
        <v/>
      </c>
      <c r="J35" s="200" t="str">
        <f t="shared" si="5"/>
        <v/>
      </c>
    </row>
    <row r="36" spans="1:10" x14ac:dyDescent="0.2">
      <c r="A36" s="199">
        <v>17</v>
      </c>
      <c r="B36" s="34"/>
      <c r="C36" s="46"/>
      <c r="D36" s="34"/>
      <c r="E36" s="46"/>
      <c r="F36" s="47"/>
      <c r="G36" s="12"/>
      <c r="H36" s="200" t="str">
        <f t="shared" si="3"/>
        <v/>
      </c>
      <c r="I36" s="200" t="str">
        <f t="shared" si="4"/>
        <v/>
      </c>
      <c r="J36" s="200" t="str">
        <f t="shared" si="5"/>
        <v/>
      </c>
    </row>
    <row r="37" spans="1:10" x14ac:dyDescent="0.2">
      <c r="A37" s="199">
        <v>18</v>
      </c>
      <c r="B37" s="34"/>
      <c r="C37" s="46"/>
      <c r="D37" s="34"/>
      <c r="E37" s="46"/>
      <c r="F37" s="47"/>
      <c r="G37" s="12"/>
      <c r="H37" s="200" t="str">
        <f t="shared" si="3"/>
        <v/>
      </c>
      <c r="I37" s="200" t="str">
        <f t="shared" si="4"/>
        <v/>
      </c>
      <c r="J37" s="200" t="str">
        <f t="shared" si="5"/>
        <v/>
      </c>
    </row>
    <row r="38" spans="1:10" x14ac:dyDescent="0.2">
      <c r="A38" s="199">
        <v>19</v>
      </c>
      <c r="B38" s="34"/>
      <c r="C38" s="46"/>
      <c r="D38" s="34"/>
      <c r="E38" s="46"/>
      <c r="F38" s="47"/>
      <c r="G38" s="12"/>
      <c r="H38" s="200" t="str">
        <f t="shared" si="3"/>
        <v/>
      </c>
      <c r="I38" s="200" t="str">
        <f t="shared" si="4"/>
        <v/>
      </c>
      <c r="J38" s="200" t="str">
        <f t="shared" si="5"/>
        <v/>
      </c>
    </row>
    <row r="39" spans="1:10" x14ac:dyDescent="0.2">
      <c r="A39" s="199">
        <v>20</v>
      </c>
      <c r="B39" s="34"/>
      <c r="C39" s="46"/>
      <c r="D39" s="34"/>
      <c r="E39" s="46"/>
      <c r="F39" s="47"/>
      <c r="G39" s="12"/>
      <c r="H39" s="200" t="str">
        <f t="shared" si="3"/>
        <v/>
      </c>
      <c r="I39" s="200" t="str">
        <f t="shared" si="4"/>
        <v/>
      </c>
      <c r="J39" s="200" t="str">
        <f t="shared" si="5"/>
        <v/>
      </c>
    </row>
    <row r="40" spans="1:10" x14ac:dyDescent="0.2">
      <c r="A40" s="199">
        <v>21</v>
      </c>
      <c r="B40" s="34"/>
      <c r="C40" s="46"/>
      <c r="D40" s="34"/>
      <c r="E40" s="46"/>
      <c r="F40" s="47"/>
      <c r="G40" s="12"/>
      <c r="H40" s="200" t="str">
        <f t="shared" si="3"/>
        <v/>
      </c>
      <c r="I40" s="200" t="str">
        <f t="shared" si="4"/>
        <v/>
      </c>
      <c r="J40" s="200" t="str">
        <f t="shared" si="5"/>
        <v/>
      </c>
    </row>
    <row r="41" spans="1:10" x14ac:dyDescent="0.2">
      <c r="A41" s="199">
        <v>22</v>
      </c>
      <c r="B41" s="34"/>
      <c r="C41" s="46"/>
      <c r="D41" s="34"/>
      <c r="E41" s="46"/>
      <c r="F41" s="47"/>
      <c r="G41" s="12"/>
      <c r="H41" s="200" t="str">
        <f t="shared" si="3"/>
        <v/>
      </c>
      <c r="I41" s="200" t="str">
        <f t="shared" si="4"/>
        <v/>
      </c>
      <c r="J41" s="200" t="str">
        <f t="shared" si="5"/>
        <v/>
      </c>
    </row>
    <row r="42" spans="1:10" x14ac:dyDescent="0.2">
      <c r="A42" s="199">
        <v>23</v>
      </c>
      <c r="B42" s="34"/>
      <c r="C42" s="46"/>
      <c r="D42" s="34"/>
      <c r="E42" s="46"/>
      <c r="F42" s="47"/>
      <c r="G42" s="12"/>
      <c r="H42" s="200" t="str">
        <f t="shared" si="3"/>
        <v/>
      </c>
      <c r="I42" s="200" t="str">
        <f t="shared" si="4"/>
        <v/>
      </c>
      <c r="J42" s="200" t="str">
        <f t="shared" si="5"/>
        <v/>
      </c>
    </row>
    <row r="43" spans="1:10" x14ac:dyDescent="0.2">
      <c r="A43" s="199">
        <v>24</v>
      </c>
      <c r="B43" s="34"/>
      <c r="C43" s="46"/>
      <c r="D43" s="34"/>
      <c r="E43" s="46"/>
      <c r="F43" s="47"/>
      <c r="G43" s="12"/>
      <c r="H43" s="200" t="str">
        <f t="shared" si="3"/>
        <v/>
      </c>
      <c r="I43" s="200" t="str">
        <f t="shared" si="4"/>
        <v/>
      </c>
      <c r="J43" s="200" t="str">
        <f t="shared" si="5"/>
        <v/>
      </c>
    </row>
    <row r="44" spans="1:10" x14ac:dyDescent="0.2">
      <c r="A44" s="199">
        <v>25</v>
      </c>
      <c r="B44" s="34"/>
      <c r="C44" s="46"/>
      <c r="D44" s="34"/>
      <c r="E44" s="46"/>
      <c r="F44" s="47"/>
      <c r="G44" s="12"/>
      <c r="H44" s="200" t="str">
        <f t="shared" si="3"/>
        <v/>
      </c>
      <c r="I44" s="200" t="str">
        <f t="shared" si="4"/>
        <v/>
      </c>
      <c r="J44" s="200" t="str">
        <f t="shared" si="5"/>
        <v/>
      </c>
    </row>
    <row r="45" spans="1:10" x14ac:dyDescent="0.2">
      <c r="A45" s="199">
        <v>26</v>
      </c>
      <c r="B45" s="34"/>
      <c r="C45" s="46"/>
      <c r="D45" s="34"/>
      <c r="E45" s="46"/>
      <c r="F45" s="47"/>
      <c r="G45" s="12"/>
      <c r="H45" s="200" t="str">
        <f t="shared" si="3"/>
        <v/>
      </c>
      <c r="I45" s="200" t="str">
        <f t="shared" si="4"/>
        <v/>
      </c>
      <c r="J45" s="200" t="str">
        <f t="shared" si="5"/>
        <v/>
      </c>
    </row>
    <row r="46" spans="1:10" x14ac:dyDescent="0.2">
      <c r="A46" s="199">
        <v>27</v>
      </c>
      <c r="B46" s="34"/>
      <c r="C46" s="46"/>
      <c r="D46" s="34"/>
      <c r="E46" s="46"/>
      <c r="F46" s="47"/>
      <c r="G46" s="12"/>
      <c r="H46" s="200" t="str">
        <f t="shared" si="3"/>
        <v/>
      </c>
      <c r="I46" s="200" t="str">
        <f t="shared" si="4"/>
        <v/>
      </c>
      <c r="J46" s="200" t="str">
        <f t="shared" si="5"/>
        <v/>
      </c>
    </row>
    <row r="47" spans="1:10" x14ac:dyDescent="0.2">
      <c r="A47" s="199">
        <v>28</v>
      </c>
      <c r="B47" s="34"/>
      <c r="C47" s="46"/>
      <c r="D47" s="34"/>
      <c r="E47" s="46"/>
      <c r="F47" s="47"/>
      <c r="G47" s="12"/>
      <c r="H47" s="200" t="str">
        <f t="shared" si="3"/>
        <v/>
      </c>
      <c r="I47" s="200" t="str">
        <f t="shared" si="4"/>
        <v/>
      </c>
      <c r="J47" s="200" t="str">
        <f t="shared" si="5"/>
        <v/>
      </c>
    </row>
    <row r="48" spans="1:10" x14ac:dyDescent="0.2">
      <c r="A48" s="199">
        <v>29</v>
      </c>
      <c r="B48" s="34"/>
      <c r="C48" s="46"/>
      <c r="D48" s="34"/>
      <c r="E48" s="46"/>
      <c r="F48" s="47"/>
      <c r="G48" s="12"/>
      <c r="H48" s="200" t="str">
        <f t="shared" si="3"/>
        <v/>
      </c>
      <c r="I48" s="200" t="str">
        <f t="shared" si="4"/>
        <v/>
      </c>
      <c r="J48" s="200" t="str">
        <f t="shared" si="5"/>
        <v/>
      </c>
    </row>
    <row r="49" spans="1:10" x14ac:dyDescent="0.2">
      <c r="A49" s="199">
        <v>30</v>
      </c>
      <c r="B49" s="34"/>
      <c r="C49" s="46"/>
      <c r="D49" s="34"/>
      <c r="E49" s="46"/>
      <c r="F49" s="47"/>
      <c r="G49" s="12"/>
      <c r="H49" s="200" t="str">
        <f t="shared" si="3"/>
        <v/>
      </c>
      <c r="I49" s="200" t="str">
        <f t="shared" si="4"/>
        <v/>
      </c>
      <c r="J49" s="200" t="str">
        <f t="shared" si="5"/>
        <v/>
      </c>
    </row>
    <row r="50" spans="1:10" x14ac:dyDescent="0.2">
      <c r="A50" s="199">
        <v>31</v>
      </c>
      <c r="B50" s="34"/>
      <c r="C50" s="46"/>
      <c r="D50" s="34"/>
      <c r="E50" s="46"/>
      <c r="F50" s="47"/>
      <c r="G50" s="12"/>
      <c r="H50" s="200" t="str">
        <f t="shared" si="3"/>
        <v/>
      </c>
      <c r="I50" s="200" t="str">
        <f t="shared" si="4"/>
        <v/>
      </c>
      <c r="J50" s="200" t="str">
        <f t="shared" si="5"/>
        <v/>
      </c>
    </row>
    <row r="51" spans="1:10" x14ac:dyDescent="0.2">
      <c r="A51" s="199">
        <v>32</v>
      </c>
      <c r="B51" s="34"/>
      <c r="C51" s="46"/>
      <c r="D51" s="34"/>
      <c r="E51" s="46"/>
      <c r="F51" s="47"/>
      <c r="G51" s="12"/>
      <c r="H51" s="200" t="str">
        <f t="shared" si="3"/>
        <v/>
      </c>
      <c r="I51" s="200" t="str">
        <f t="shared" si="4"/>
        <v/>
      </c>
      <c r="J51" s="200" t="str">
        <f t="shared" si="5"/>
        <v/>
      </c>
    </row>
    <row r="52" spans="1:10" x14ac:dyDescent="0.2">
      <c r="A52" s="199">
        <v>33</v>
      </c>
      <c r="B52" s="34"/>
      <c r="C52" s="46"/>
      <c r="D52" s="34"/>
      <c r="E52" s="46"/>
      <c r="F52" s="47"/>
      <c r="G52" s="12"/>
      <c r="H52" s="200" t="str">
        <f t="shared" si="3"/>
        <v/>
      </c>
      <c r="I52" s="200" t="str">
        <f t="shared" si="4"/>
        <v/>
      </c>
      <c r="J52" s="200" t="str">
        <f t="shared" si="5"/>
        <v/>
      </c>
    </row>
    <row r="53" spans="1:10" x14ac:dyDescent="0.2">
      <c r="A53" s="199">
        <v>34</v>
      </c>
      <c r="B53" s="34"/>
      <c r="C53" s="46"/>
      <c r="D53" s="34"/>
      <c r="E53" s="46"/>
      <c r="F53" s="47"/>
      <c r="G53" s="12"/>
      <c r="H53" s="200" t="str">
        <f t="shared" si="3"/>
        <v/>
      </c>
      <c r="I53" s="200" t="str">
        <f t="shared" si="4"/>
        <v/>
      </c>
      <c r="J53" s="200" t="str">
        <f t="shared" si="5"/>
        <v/>
      </c>
    </row>
    <row r="54" spans="1:10" x14ac:dyDescent="0.2">
      <c r="A54" s="199">
        <v>35</v>
      </c>
      <c r="B54" s="34"/>
      <c r="C54" s="46"/>
      <c r="D54" s="34"/>
      <c r="E54" s="46"/>
      <c r="F54" s="47"/>
      <c r="G54" s="12"/>
      <c r="H54" s="200" t="str">
        <f t="shared" si="3"/>
        <v/>
      </c>
      <c r="I54" s="200" t="str">
        <f t="shared" si="4"/>
        <v/>
      </c>
      <c r="J54" s="200" t="str">
        <f t="shared" si="5"/>
        <v/>
      </c>
    </row>
    <row r="55" spans="1:10" x14ac:dyDescent="0.2">
      <c r="A55" s="199">
        <v>36</v>
      </c>
      <c r="B55" s="34"/>
      <c r="C55" s="46"/>
      <c r="D55" s="34"/>
      <c r="E55" s="46"/>
      <c r="F55" s="47"/>
      <c r="G55" s="12"/>
      <c r="H55" s="200" t="str">
        <f t="shared" si="3"/>
        <v/>
      </c>
      <c r="I55" s="200" t="str">
        <f t="shared" si="4"/>
        <v/>
      </c>
      <c r="J55" s="200" t="str">
        <f t="shared" si="5"/>
        <v/>
      </c>
    </row>
    <row r="56" spans="1:10" x14ac:dyDescent="0.2">
      <c r="A56" s="199">
        <v>37</v>
      </c>
      <c r="B56" s="34"/>
      <c r="C56" s="46"/>
      <c r="D56" s="34"/>
      <c r="E56" s="46"/>
      <c r="F56" s="47"/>
      <c r="G56" s="12"/>
      <c r="H56" s="200" t="str">
        <f t="shared" si="3"/>
        <v/>
      </c>
      <c r="I56" s="200" t="str">
        <f t="shared" si="4"/>
        <v/>
      </c>
      <c r="J56" s="200" t="str">
        <f t="shared" si="5"/>
        <v/>
      </c>
    </row>
    <row r="57" spans="1:10" x14ac:dyDescent="0.2">
      <c r="A57" s="199">
        <v>38</v>
      </c>
      <c r="B57" s="34"/>
      <c r="C57" s="46"/>
      <c r="D57" s="34"/>
      <c r="E57" s="46"/>
      <c r="F57" s="47"/>
      <c r="G57" s="12"/>
      <c r="H57" s="200" t="str">
        <f t="shared" si="3"/>
        <v/>
      </c>
      <c r="I57" s="200" t="str">
        <f t="shared" si="4"/>
        <v/>
      </c>
      <c r="J57" s="200" t="str">
        <f t="shared" si="5"/>
        <v/>
      </c>
    </row>
    <row r="58" spans="1:10" x14ac:dyDescent="0.2">
      <c r="A58" s="199">
        <v>39</v>
      </c>
      <c r="B58" s="34"/>
      <c r="C58" s="46"/>
      <c r="D58" s="34"/>
      <c r="E58" s="46"/>
      <c r="F58" s="47"/>
      <c r="G58" s="12"/>
      <c r="H58" s="200" t="str">
        <f t="shared" si="3"/>
        <v/>
      </c>
      <c r="I58" s="200" t="str">
        <f t="shared" si="4"/>
        <v/>
      </c>
      <c r="J58" s="200" t="str">
        <f t="shared" si="5"/>
        <v/>
      </c>
    </row>
    <row r="59" spans="1:10" x14ac:dyDescent="0.2">
      <c r="A59" s="199">
        <v>40</v>
      </c>
      <c r="B59" s="34"/>
      <c r="C59" s="46"/>
      <c r="D59" s="34"/>
      <c r="E59" s="46"/>
      <c r="F59" s="47"/>
      <c r="G59" s="12"/>
      <c r="H59" s="200" t="str">
        <f t="shared" si="3"/>
        <v/>
      </c>
      <c r="I59" s="200" t="str">
        <f t="shared" si="4"/>
        <v/>
      </c>
      <c r="J59" s="200" t="str">
        <f t="shared" si="5"/>
        <v/>
      </c>
    </row>
    <row r="60" spans="1:10" x14ac:dyDescent="0.2">
      <c r="A60" s="199">
        <v>41</v>
      </c>
      <c r="B60" s="34"/>
      <c r="C60" s="46"/>
      <c r="D60" s="34"/>
      <c r="E60" s="46"/>
      <c r="F60" s="47"/>
      <c r="G60" s="12"/>
      <c r="H60" s="200" t="str">
        <f t="shared" si="3"/>
        <v/>
      </c>
      <c r="I60" s="200" t="str">
        <f t="shared" si="4"/>
        <v/>
      </c>
      <c r="J60" s="200" t="str">
        <f t="shared" si="5"/>
        <v/>
      </c>
    </row>
    <row r="61" spans="1:10" x14ac:dyDescent="0.2">
      <c r="A61" s="199">
        <v>42</v>
      </c>
      <c r="B61" s="34"/>
      <c r="C61" s="46"/>
      <c r="D61" s="34"/>
      <c r="E61" s="46"/>
      <c r="F61" s="47"/>
      <c r="G61" s="12"/>
      <c r="H61" s="200" t="str">
        <f t="shared" si="3"/>
        <v/>
      </c>
      <c r="I61" s="200" t="str">
        <f t="shared" si="4"/>
        <v/>
      </c>
      <c r="J61" s="200" t="str">
        <f t="shared" si="5"/>
        <v/>
      </c>
    </row>
    <row r="62" spans="1:10" x14ac:dyDescent="0.2">
      <c r="A62" s="199">
        <v>43</v>
      </c>
      <c r="B62" s="34"/>
      <c r="C62" s="46"/>
      <c r="D62" s="34"/>
      <c r="E62" s="46"/>
      <c r="F62" s="47"/>
      <c r="G62" s="12"/>
      <c r="H62" s="200" t="str">
        <f t="shared" si="3"/>
        <v/>
      </c>
      <c r="I62" s="200" t="str">
        <f t="shared" si="4"/>
        <v/>
      </c>
      <c r="J62" s="200" t="str">
        <f t="shared" si="5"/>
        <v/>
      </c>
    </row>
    <row r="63" spans="1:10" x14ac:dyDescent="0.2">
      <c r="A63" s="199">
        <v>44</v>
      </c>
      <c r="B63" s="34"/>
      <c r="C63" s="46"/>
      <c r="D63" s="34"/>
      <c r="E63" s="46"/>
      <c r="F63" s="47"/>
      <c r="G63" s="12"/>
      <c r="H63" s="200" t="str">
        <f t="shared" si="3"/>
        <v/>
      </c>
      <c r="I63" s="200" t="str">
        <f t="shared" si="4"/>
        <v/>
      </c>
      <c r="J63" s="200" t="str">
        <f t="shared" si="5"/>
        <v/>
      </c>
    </row>
    <row r="64" spans="1:10" x14ac:dyDescent="0.2">
      <c r="A64" s="199">
        <v>45</v>
      </c>
      <c r="B64" s="34"/>
      <c r="C64" s="46"/>
      <c r="D64" s="34"/>
      <c r="E64" s="46"/>
      <c r="F64" s="47"/>
      <c r="G64" s="12"/>
      <c r="H64" s="200" t="str">
        <f t="shared" si="3"/>
        <v/>
      </c>
      <c r="I64" s="200" t="str">
        <f t="shared" si="4"/>
        <v/>
      </c>
      <c r="J64" s="200" t="str">
        <f t="shared" si="5"/>
        <v/>
      </c>
    </row>
    <row r="65" spans="1:10" x14ac:dyDescent="0.2">
      <c r="A65" s="199">
        <v>46</v>
      </c>
      <c r="B65" s="34"/>
      <c r="C65" s="46"/>
      <c r="D65" s="34"/>
      <c r="E65" s="46"/>
      <c r="F65" s="47"/>
      <c r="G65" s="12"/>
      <c r="H65" s="200" t="str">
        <f t="shared" si="3"/>
        <v/>
      </c>
      <c r="I65" s="200" t="str">
        <f t="shared" si="4"/>
        <v/>
      </c>
      <c r="J65" s="200" t="str">
        <f t="shared" si="5"/>
        <v/>
      </c>
    </row>
    <row r="66" spans="1:10" x14ac:dyDescent="0.2">
      <c r="A66" s="199">
        <v>47</v>
      </c>
      <c r="B66" s="34"/>
      <c r="C66" s="46"/>
      <c r="D66" s="34"/>
      <c r="E66" s="46"/>
      <c r="F66" s="47"/>
      <c r="G66" s="12"/>
      <c r="H66" s="200" t="str">
        <f t="shared" si="3"/>
        <v/>
      </c>
      <c r="I66" s="200" t="str">
        <f t="shared" si="4"/>
        <v/>
      </c>
      <c r="J66" s="200" t="str">
        <f t="shared" si="5"/>
        <v/>
      </c>
    </row>
    <row r="67" spans="1:10" x14ac:dyDescent="0.2">
      <c r="A67" s="199">
        <v>48</v>
      </c>
      <c r="B67" s="34"/>
      <c r="C67" s="46"/>
      <c r="D67" s="34"/>
      <c r="E67" s="46"/>
      <c r="F67" s="47"/>
      <c r="G67" s="12"/>
      <c r="H67" s="200" t="str">
        <f t="shared" si="3"/>
        <v/>
      </c>
      <c r="I67" s="200" t="str">
        <f t="shared" si="4"/>
        <v/>
      </c>
      <c r="J67" s="200" t="str">
        <f t="shared" si="5"/>
        <v/>
      </c>
    </row>
    <row r="68" spans="1:10" x14ac:dyDescent="0.2">
      <c r="A68" s="199">
        <v>49</v>
      </c>
      <c r="B68" s="34"/>
      <c r="C68" s="46"/>
      <c r="D68" s="34"/>
      <c r="E68" s="46"/>
      <c r="F68" s="47"/>
      <c r="G68" s="12"/>
      <c r="H68" s="200" t="str">
        <f t="shared" si="3"/>
        <v/>
      </c>
      <c r="I68" s="200" t="str">
        <f t="shared" si="4"/>
        <v/>
      </c>
      <c r="J68" s="200" t="str">
        <f t="shared" si="5"/>
        <v/>
      </c>
    </row>
    <row r="69" spans="1:10" x14ac:dyDescent="0.2">
      <c r="A69" s="199">
        <v>50</v>
      </c>
      <c r="B69" s="34"/>
      <c r="C69" s="46"/>
      <c r="D69" s="34"/>
      <c r="E69" s="46"/>
      <c r="F69" s="47"/>
      <c r="G69" s="12"/>
      <c r="H69" s="200" t="str">
        <f t="shared" si="3"/>
        <v/>
      </c>
      <c r="I69" s="200" t="str">
        <f t="shared" si="4"/>
        <v/>
      </c>
      <c r="J69" s="200" t="str">
        <f t="shared" si="5"/>
        <v/>
      </c>
    </row>
    <row r="70" spans="1:10" x14ac:dyDescent="0.2">
      <c r="J70" s="63"/>
    </row>
    <row r="71" spans="1:10" x14ac:dyDescent="0.2">
      <c r="A71" s="201" t="s">
        <v>52</v>
      </c>
      <c r="B71" s="201"/>
      <c r="C71" s="201"/>
      <c r="D71" s="201"/>
      <c r="E71" s="201"/>
      <c r="F71" s="201"/>
      <c r="G71" s="202"/>
      <c r="H71" s="203">
        <f>COUNTIF(H20:H69,"x")</f>
        <v>0</v>
      </c>
      <c r="I71" s="203">
        <f>COUNTIF(I20:I69,"x")</f>
        <v>0</v>
      </c>
      <c r="J71" s="203">
        <f>COUNTIF(J20:J69,"x")</f>
        <v>0</v>
      </c>
    </row>
  </sheetData>
  <sheetProtection algorithmName="SHA-512" hashValue="glF5v7Msql76wLJ+ig5IuHyof2pLmcrvcJ6w5T4Qq3ULxT6qhlkBG0p8kLJd7NOKzUALaTdIXPdc94yW2Ze3uA==" saltValue="8AjDTl3KYLnyXBI5vWlBdQ==" spinCount="100000" sheet="1" objects="1" scenarios="1"/>
  <mergeCells count="12">
    <mergeCell ref="A2:B2"/>
    <mergeCell ref="A4:B4"/>
    <mergeCell ref="A7:B7"/>
    <mergeCell ref="A8:B8"/>
    <mergeCell ref="A11:B11"/>
    <mergeCell ref="A5:B5"/>
    <mergeCell ref="F5:J5"/>
    <mergeCell ref="A12:C12"/>
    <mergeCell ref="F12:J12"/>
    <mergeCell ref="A15:C15"/>
    <mergeCell ref="F15:J15"/>
    <mergeCell ref="A14:B14"/>
  </mergeCells>
  <pageMargins left="0.31496062992125984" right="0.31496062992125984" top="0.59055118110236227" bottom="0.59055118110236227" header="0.31496062992125984" footer="0.31496062992125984"/>
  <pageSetup paperSize="9" scale="7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0061A0"/>
  </sheetPr>
  <dimension ref="A2:CH63"/>
  <sheetViews>
    <sheetView showGridLines="0" zoomScale="80" zoomScaleNormal="80" workbookViewId="0">
      <pane ySplit="11" topLeftCell="A12" activePane="bottomLeft" state="frozen"/>
      <selection pane="bottomLeft" activeCell="BH1" sqref="BH1:CH1048576"/>
    </sheetView>
  </sheetViews>
  <sheetFormatPr baseColWidth="10" defaultColWidth="11.42578125" defaultRowHeight="12.75" x14ac:dyDescent="0.2"/>
  <cols>
    <col min="1" max="1" width="4.42578125" style="64" bestFit="1" customWidth="1"/>
    <col min="2" max="2" width="18.85546875" style="64" customWidth="1"/>
    <col min="3" max="3" width="15" style="64" customWidth="1"/>
    <col min="4" max="4" width="3.28515625" style="64" bestFit="1" customWidth="1"/>
    <col min="5" max="59" width="3.7109375" style="64" customWidth="1"/>
    <col min="60" max="61" width="3.7109375" style="64" hidden="1" customWidth="1"/>
    <col min="62" max="62" width="3.42578125" style="64" hidden="1" customWidth="1"/>
    <col min="63" max="72" width="3.140625" style="64" hidden="1" customWidth="1"/>
    <col min="73" max="86" width="3.42578125" style="64" hidden="1" customWidth="1"/>
    <col min="87" max="87" width="11.42578125" style="64" customWidth="1"/>
    <col min="88" max="16384" width="11.42578125" style="64"/>
  </cols>
  <sheetData>
    <row r="2" spans="1:86" x14ac:dyDescent="0.2">
      <c r="B2" s="64" t="s">
        <v>53</v>
      </c>
      <c r="C2" s="253" t="str">
        <f>IF(Grunddaten!A5="","",Grunddaten!A5)</f>
        <v>TV Muster</v>
      </c>
      <c r="D2" s="253"/>
      <c r="E2" s="253"/>
      <c r="F2" s="253"/>
      <c r="G2" s="253"/>
      <c r="H2" s="253"/>
      <c r="I2" s="253"/>
      <c r="J2" s="253"/>
      <c r="L2" s="253" t="s">
        <v>54</v>
      </c>
      <c r="M2" s="253"/>
      <c r="N2" s="253"/>
      <c r="O2" s="254">
        <f>Grunddaten!D5</f>
        <v>11111</v>
      </c>
      <c r="P2" s="254"/>
      <c r="Q2" s="254"/>
      <c r="R2" s="254"/>
      <c r="S2" s="254"/>
    </row>
    <row r="3" spans="1:86" ht="5.25" customHeight="1" x14ac:dyDescent="0.2"/>
    <row r="4" spans="1:86" x14ac:dyDescent="0.2">
      <c r="B4" s="150" t="s">
        <v>55</v>
      </c>
    </row>
    <row r="5" spans="1:86" x14ac:dyDescent="0.2">
      <c r="B5" s="64" t="s">
        <v>17</v>
      </c>
      <c r="C5" s="254" t="str">
        <f>Grunddaten!A9</f>
        <v>Mustermann</v>
      </c>
      <c r="D5" s="254"/>
      <c r="E5" s="254"/>
      <c r="F5" s="254"/>
      <c r="G5" s="254"/>
      <c r="H5" s="254"/>
      <c r="I5" s="254"/>
      <c r="J5" s="254"/>
      <c r="L5" s="253" t="s">
        <v>18</v>
      </c>
      <c r="M5" s="253"/>
      <c r="N5" s="253"/>
      <c r="O5" s="253" t="str">
        <f>Grunddaten!D9</f>
        <v>Max</v>
      </c>
      <c r="P5" s="253"/>
      <c r="Q5" s="253"/>
      <c r="R5" s="253"/>
      <c r="S5" s="253"/>
    </row>
    <row r="6" spans="1:86" ht="6" customHeight="1" x14ac:dyDescent="0.2"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U6" s="53"/>
      <c r="AV6" s="53"/>
      <c r="AW6" s="53"/>
      <c r="AX6" s="53"/>
      <c r="AY6" s="53"/>
      <c r="AZ6" s="53"/>
      <c r="BA6" s="53"/>
    </row>
    <row r="7" spans="1:86" x14ac:dyDescent="0.2">
      <c r="E7" s="53" t="s">
        <v>56</v>
      </c>
      <c r="F7" s="53"/>
      <c r="G7" s="53"/>
      <c r="H7" s="53"/>
      <c r="I7" s="53"/>
      <c r="J7" s="53"/>
      <c r="K7" s="53" t="s">
        <v>57</v>
      </c>
      <c r="L7" s="53"/>
      <c r="M7" s="53"/>
      <c r="O7" s="53" t="s">
        <v>58</v>
      </c>
      <c r="P7" s="53"/>
      <c r="Q7" s="53"/>
      <c r="R7" s="53"/>
      <c r="S7" s="53"/>
      <c r="T7" s="53"/>
      <c r="U7" s="53" t="s">
        <v>59</v>
      </c>
      <c r="V7" s="53"/>
      <c r="W7" s="53"/>
      <c r="X7" s="53"/>
      <c r="Y7" s="53"/>
      <c r="Z7" s="53"/>
      <c r="AA7" s="53" t="s">
        <v>60</v>
      </c>
      <c r="AE7" s="53"/>
      <c r="AF7" s="53"/>
      <c r="AG7" s="53"/>
      <c r="AH7" s="53"/>
      <c r="AI7" s="53"/>
      <c r="AJ7" s="53"/>
      <c r="AK7" s="53"/>
      <c r="AP7" s="53"/>
      <c r="AQ7" s="53"/>
      <c r="AR7" s="53"/>
      <c r="AU7" s="53"/>
      <c r="AV7" s="53"/>
      <c r="AW7" s="53"/>
      <c r="AX7" s="53"/>
      <c r="AY7" s="53"/>
      <c r="AZ7" s="53"/>
      <c r="BA7" s="53"/>
    </row>
    <row r="8" spans="1:86" ht="6" customHeight="1" x14ac:dyDescent="0.2"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U8" s="53"/>
      <c r="AV8" s="53"/>
      <c r="AW8" s="53"/>
      <c r="AX8" s="53"/>
      <c r="AY8" s="53"/>
      <c r="AZ8" s="53"/>
      <c r="BA8" s="53"/>
    </row>
    <row r="9" spans="1:86" x14ac:dyDescent="0.2">
      <c r="B9" s="151">
        <f ca="1">Teilnehmerliste!B17</f>
        <v>45407</v>
      </c>
      <c r="E9" s="247">
        <f>Grunddaten!A15</f>
        <v>45292</v>
      </c>
      <c r="F9" s="248"/>
      <c r="G9" s="248"/>
      <c r="H9" s="248"/>
      <c r="I9" s="152"/>
      <c r="J9" s="152"/>
      <c r="K9" s="153"/>
      <c r="L9" s="248">
        <f>L10</f>
        <v>45293</v>
      </c>
      <c r="M9" s="248"/>
      <c r="N9" s="248"/>
      <c r="O9" s="248"/>
      <c r="P9" s="152"/>
      <c r="Q9" s="152"/>
      <c r="R9" s="152"/>
      <c r="S9" s="247">
        <f>S10</f>
        <v>45294</v>
      </c>
      <c r="T9" s="248"/>
      <c r="U9" s="248"/>
      <c r="V9" s="248"/>
      <c r="W9" s="248"/>
      <c r="X9" s="248"/>
      <c r="Y9" s="154"/>
      <c r="Z9" s="248">
        <f>Z10</f>
        <v>45295</v>
      </c>
      <c r="AA9" s="248"/>
      <c r="AB9" s="248"/>
      <c r="AC9" s="248"/>
      <c r="AD9" s="248"/>
      <c r="AE9" s="248"/>
      <c r="AF9" s="152"/>
      <c r="AG9" s="248">
        <f>AG10</f>
        <v>45296</v>
      </c>
      <c r="AH9" s="248"/>
      <c r="AI9" s="248"/>
      <c r="AJ9" s="248"/>
      <c r="AK9" s="248"/>
      <c r="AL9" s="248"/>
      <c r="AM9" s="152"/>
      <c r="AN9" s="247">
        <f>AN10</f>
        <v>45297</v>
      </c>
      <c r="AO9" s="248"/>
      <c r="AP9" s="248"/>
      <c r="AQ9" s="248"/>
      <c r="AR9" s="248"/>
      <c r="AS9" s="248"/>
      <c r="AT9" s="154"/>
      <c r="AU9" s="247">
        <f>AU10</f>
        <v>45298</v>
      </c>
      <c r="AV9" s="248"/>
      <c r="AW9" s="248"/>
      <c r="AX9" s="248"/>
      <c r="AY9" s="248"/>
      <c r="AZ9" s="248"/>
      <c r="BA9" s="154"/>
      <c r="BB9" s="256" t="s">
        <v>61</v>
      </c>
      <c r="BC9" s="257"/>
      <c r="BD9" s="257"/>
      <c r="BE9" s="257"/>
      <c r="BF9" s="257"/>
      <c r="BG9" s="258"/>
      <c r="BH9" s="152"/>
      <c r="BI9" s="152"/>
    </row>
    <row r="10" spans="1:86" x14ac:dyDescent="0.2">
      <c r="E10" s="249">
        <f>Grunddaten!A15</f>
        <v>45292</v>
      </c>
      <c r="F10" s="255"/>
      <c r="G10" s="255"/>
      <c r="H10" s="255"/>
      <c r="I10" s="63"/>
      <c r="J10" s="63"/>
      <c r="K10" s="153"/>
      <c r="L10" s="250">
        <f>IF(Grunddaten!A15=1,Grunddaten!E15+1,Grunddaten!A15+1)</f>
        <v>45293</v>
      </c>
      <c r="M10" s="250"/>
      <c r="N10" s="250"/>
      <c r="O10" s="250"/>
      <c r="P10" s="155"/>
      <c r="Q10" s="155"/>
      <c r="R10" s="155"/>
      <c r="S10" s="249">
        <f>IF(Grunddaten!E16&gt;=2,'Liste Sportzentrum'!L10+1,"")</f>
        <v>45294</v>
      </c>
      <c r="T10" s="250"/>
      <c r="U10" s="250"/>
      <c r="V10" s="250"/>
      <c r="W10" s="250"/>
      <c r="X10" s="250"/>
      <c r="Y10" s="155"/>
      <c r="Z10" s="249">
        <f>IF(Grunddaten!E16&gt;=3,'Liste Sportzentrum'!S10+1,"")</f>
        <v>45295</v>
      </c>
      <c r="AA10" s="250"/>
      <c r="AB10" s="250"/>
      <c r="AC10" s="250"/>
      <c r="AD10" s="250"/>
      <c r="AE10" s="250"/>
      <c r="AF10" s="156"/>
      <c r="AG10" s="249">
        <f>IF(Grunddaten!E16&gt;=4,'Liste Sportzentrum'!Z10+1,"")</f>
        <v>45296</v>
      </c>
      <c r="AH10" s="250"/>
      <c r="AI10" s="250"/>
      <c r="AJ10" s="250"/>
      <c r="AK10" s="250"/>
      <c r="AL10" s="250"/>
      <c r="AM10" s="156"/>
      <c r="AN10" s="249">
        <f>IF(Grunddaten!E16&gt;=5,'Liste Sportzentrum'!AG10+1,"")</f>
        <v>45297</v>
      </c>
      <c r="AO10" s="250"/>
      <c r="AP10" s="250"/>
      <c r="AQ10" s="250"/>
      <c r="AR10" s="250"/>
      <c r="AS10" s="250"/>
      <c r="AT10" s="156"/>
      <c r="AU10" s="249">
        <f>IF(Grunddaten!E16&gt;=6,'Liste Sportzentrum'!AN10+1,"")</f>
        <v>45298</v>
      </c>
      <c r="AV10" s="250"/>
      <c r="AW10" s="250"/>
      <c r="AX10" s="250"/>
      <c r="AY10" s="250"/>
      <c r="AZ10" s="250"/>
      <c r="BA10" s="155"/>
      <c r="BB10" s="256"/>
      <c r="BC10" s="257"/>
      <c r="BD10" s="257"/>
      <c r="BE10" s="257"/>
      <c r="BF10" s="257"/>
      <c r="BG10" s="258"/>
      <c r="BH10" s="155"/>
      <c r="BI10" s="155"/>
      <c r="BU10" s="251" t="s">
        <v>62</v>
      </c>
      <c r="BV10" s="252"/>
      <c r="BW10" s="252"/>
      <c r="BX10" s="252"/>
      <c r="BY10" s="252"/>
      <c r="BZ10" s="252"/>
      <c r="CA10" s="252"/>
      <c r="CB10" s="245" t="s">
        <v>63</v>
      </c>
      <c r="CC10" s="246"/>
      <c r="CD10" s="246"/>
      <c r="CE10" s="246"/>
      <c r="CF10" s="246"/>
      <c r="CG10" s="246"/>
      <c r="CH10" s="246"/>
    </row>
    <row r="11" spans="1:86" ht="105.75" thickBot="1" x14ac:dyDescent="0.25">
      <c r="B11" s="157" t="s">
        <v>17</v>
      </c>
      <c r="C11" s="157" t="s">
        <v>18</v>
      </c>
      <c r="D11" s="158" t="s">
        <v>64</v>
      </c>
      <c r="E11" s="159" t="s">
        <v>13</v>
      </c>
      <c r="F11" s="160" t="s">
        <v>14</v>
      </c>
      <c r="G11" s="160" t="s">
        <v>16</v>
      </c>
      <c r="H11" s="161" t="s">
        <v>65</v>
      </c>
      <c r="I11" s="161" t="s">
        <v>66</v>
      </c>
      <c r="J11" s="161" t="s">
        <v>67</v>
      </c>
      <c r="K11" s="162" t="s">
        <v>68</v>
      </c>
      <c r="L11" s="159" t="s">
        <v>13</v>
      </c>
      <c r="M11" s="160" t="s">
        <v>14</v>
      </c>
      <c r="N11" s="160" t="s">
        <v>16</v>
      </c>
      <c r="O11" s="161" t="s">
        <v>65</v>
      </c>
      <c r="P11" s="161" t="s">
        <v>66</v>
      </c>
      <c r="Q11" s="161" t="s">
        <v>67</v>
      </c>
      <c r="R11" s="163" t="s">
        <v>68</v>
      </c>
      <c r="S11" s="159" t="s">
        <v>13</v>
      </c>
      <c r="T11" s="160" t="s">
        <v>14</v>
      </c>
      <c r="U11" s="160" t="s">
        <v>16</v>
      </c>
      <c r="V11" s="161" t="s">
        <v>65</v>
      </c>
      <c r="W11" s="161" t="s">
        <v>66</v>
      </c>
      <c r="X11" s="161" t="s">
        <v>67</v>
      </c>
      <c r="Y11" s="163" t="s">
        <v>68</v>
      </c>
      <c r="Z11" s="159" t="s">
        <v>13</v>
      </c>
      <c r="AA11" s="160" t="s">
        <v>14</v>
      </c>
      <c r="AB11" s="160" t="s">
        <v>16</v>
      </c>
      <c r="AC11" s="161" t="s">
        <v>65</v>
      </c>
      <c r="AD11" s="161" t="s">
        <v>66</v>
      </c>
      <c r="AE11" s="161" t="s">
        <v>67</v>
      </c>
      <c r="AF11" s="163" t="s">
        <v>68</v>
      </c>
      <c r="AG11" s="159" t="s">
        <v>13</v>
      </c>
      <c r="AH11" s="160" t="s">
        <v>14</v>
      </c>
      <c r="AI11" s="160" t="s">
        <v>16</v>
      </c>
      <c r="AJ11" s="161" t="s">
        <v>65</v>
      </c>
      <c r="AK11" s="161" t="s">
        <v>66</v>
      </c>
      <c r="AL11" s="161" t="s">
        <v>67</v>
      </c>
      <c r="AM11" s="163" t="s">
        <v>68</v>
      </c>
      <c r="AN11" s="159" t="s">
        <v>13</v>
      </c>
      <c r="AO11" s="160" t="s">
        <v>14</v>
      </c>
      <c r="AP11" s="160" t="s">
        <v>16</v>
      </c>
      <c r="AQ11" s="161" t="s">
        <v>65</v>
      </c>
      <c r="AR11" s="161" t="s">
        <v>66</v>
      </c>
      <c r="AS11" s="161" t="s">
        <v>67</v>
      </c>
      <c r="AT11" s="163" t="s">
        <v>68</v>
      </c>
      <c r="AU11" s="159" t="s">
        <v>13</v>
      </c>
      <c r="AV11" s="160" t="s">
        <v>14</v>
      </c>
      <c r="AW11" s="160" t="s">
        <v>16</v>
      </c>
      <c r="AX11" s="161" t="s">
        <v>65</v>
      </c>
      <c r="AY11" s="161" t="s">
        <v>66</v>
      </c>
      <c r="AZ11" s="161" t="s">
        <v>67</v>
      </c>
      <c r="BA11" s="163" t="s">
        <v>68</v>
      </c>
      <c r="BB11" s="164" t="s">
        <v>69</v>
      </c>
      <c r="BC11" s="165" t="s">
        <v>70</v>
      </c>
      <c r="BD11" s="166" t="s">
        <v>71</v>
      </c>
      <c r="BE11" s="167" t="s">
        <v>72</v>
      </c>
      <c r="BF11" s="168" t="s">
        <v>73</v>
      </c>
      <c r="BG11" s="169" t="s">
        <v>74</v>
      </c>
      <c r="BH11" s="170" t="s">
        <v>75</v>
      </c>
      <c r="BI11" s="170" t="s">
        <v>76</v>
      </c>
      <c r="BJ11" s="171" t="s">
        <v>63</v>
      </c>
      <c r="BK11" s="63" t="s">
        <v>77</v>
      </c>
      <c r="BL11" s="63" t="s">
        <v>78</v>
      </c>
      <c r="BM11" s="64" t="s">
        <v>79</v>
      </c>
      <c r="BN11" s="255" t="s">
        <v>80</v>
      </c>
      <c r="BO11" s="255"/>
      <c r="BP11" s="255"/>
      <c r="BQ11" s="255"/>
      <c r="BR11" s="255"/>
      <c r="BS11" s="255"/>
      <c r="BT11" s="255"/>
      <c r="BU11" s="170" t="s">
        <v>81</v>
      </c>
      <c r="BV11" s="170" t="s">
        <v>82</v>
      </c>
      <c r="BW11" s="170" t="s">
        <v>83</v>
      </c>
      <c r="BX11" s="170" t="s">
        <v>84</v>
      </c>
      <c r="BY11" s="170" t="s">
        <v>85</v>
      </c>
      <c r="BZ11" s="170" t="s">
        <v>86</v>
      </c>
      <c r="CA11" s="170" t="s">
        <v>87</v>
      </c>
      <c r="CB11" s="172" t="s">
        <v>81</v>
      </c>
      <c r="CC11" s="172" t="s">
        <v>82</v>
      </c>
      <c r="CD11" s="172" t="s">
        <v>83</v>
      </c>
      <c r="CE11" s="172" t="s">
        <v>84</v>
      </c>
      <c r="CF11" s="172" t="s">
        <v>85</v>
      </c>
      <c r="CG11" s="172" t="s">
        <v>86</v>
      </c>
      <c r="CH11" s="172" t="s">
        <v>87</v>
      </c>
    </row>
    <row r="12" spans="1:86" x14ac:dyDescent="0.2">
      <c r="A12" s="173">
        <f>Teilnehmerliste!A20</f>
        <v>1</v>
      </c>
      <c r="B12" s="174" t="str">
        <f>IF(Teilnehmerliste!B20="","",Teilnehmerliste!B20)</f>
        <v/>
      </c>
      <c r="C12" s="217" t="str">
        <f>IF(Teilnehmerliste!C20="","",Teilnehmerliste!C20)</f>
        <v/>
      </c>
      <c r="D12" s="175" t="str">
        <f>IF(Teilnehmerliste!G20="x","x",IF(Teilnehmerliste!G20="w","x"," "))</f>
        <v xml:space="preserve"> </v>
      </c>
      <c r="E12" s="3"/>
      <c r="F12" s="1"/>
      <c r="G12" s="1"/>
      <c r="H12" s="7"/>
      <c r="I12" s="7"/>
      <c r="J12" s="7"/>
      <c r="K12" s="9"/>
      <c r="L12" s="3"/>
      <c r="M12" s="1"/>
      <c r="N12" s="1"/>
      <c r="O12" s="1"/>
      <c r="P12" s="1"/>
      <c r="Q12" s="1"/>
      <c r="R12" s="11"/>
      <c r="S12" s="3"/>
      <c r="T12" s="1"/>
      <c r="U12" s="1"/>
      <c r="V12" s="10"/>
      <c r="W12" s="10"/>
      <c r="X12" s="10"/>
      <c r="Y12" s="11"/>
      <c r="Z12" s="3"/>
      <c r="AA12" s="1"/>
      <c r="AB12" s="1"/>
      <c r="AC12" s="10"/>
      <c r="AD12" s="10"/>
      <c r="AE12" s="10"/>
      <c r="AF12" s="11"/>
      <c r="AG12" s="3"/>
      <c r="AH12" s="1"/>
      <c r="AI12" s="1"/>
      <c r="AJ12" s="10"/>
      <c r="AK12" s="10"/>
      <c r="AL12" s="10"/>
      <c r="AM12" s="11"/>
      <c r="AN12" s="3"/>
      <c r="AO12" s="1"/>
      <c r="AP12" s="1"/>
      <c r="AQ12" s="10"/>
      <c r="AR12" s="10"/>
      <c r="AS12" s="10"/>
      <c r="AT12" s="11"/>
      <c r="AU12" s="3"/>
      <c r="AV12" s="1"/>
      <c r="AW12" s="1"/>
      <c r="AX12" s="10"/>
      <c r="AY12" s="10"/>
      <c r="AZ12" s="10"/>
      <c r="BA12" s="11"/>
      <c r="BB12" s="13"/>
      <c r="BC12" s="35"/>
      <c r="BD12" s="14"/>
      <c r="BE12" s="38"/>
      <c r="BF12" s="15"/>
      <c r="BG12" s="16"/>
      <c r="BH12" s="176" t="str">
        <f>Teilnehmerliste!H20</f>
        <v/>
      </c>
      <c r="BI12" s="176" t="str">
        <f>Teilnehmerliste!I20</f>
        <v/>
      </c>
      <c r="BJ12" s="176" t="str">
        <f>Teilnehmerliste!J20</f>
        <v/>
      </c>
      <c r="BK12" s="177">
        <f>IF(BH12="x",1,0)</f>
        <v>0</v>
      </c>
      <c r="BL12" s="177">
        <f>IF(BI12="x",1,0)</f>
        <v>0</v>
      </c>
      <c r="BM12" s="64">
        <f>COUNTIF(BJ12,"x")</f>
        <v>0</v>
      </c>
      <c r="BN12" s="178">
        <f>IF(OR(OR(H12="x",I12="x",J12="x")),1,0)</f>
        <v>0</v>
      </c>
      <c r="BO12" s="64">
        <f>IF(OR(OR(O12="x",P12="x",Q12="x")),1,0)</f>
        <v>0</v>
      </c>
      <c r="BP12" s="64">
        <f>IF(OR(OR(V12="x",W12="x",X12="x")),1,0)</f>
        <v>0</v>
      </c>
      <c r="BQ12" s="64">
        <f>IF(OR(OR(AC12="x",AD12="x",AE12="x")),1,0)</f>
        <v>0</v>
      </c>
      <c r="BR12" s="64">
        <f>IF(OR(OR(AJ12="x",AK12="x",AL12="x")),1,0)</f>
        <v>0</v>
      </c>
      <c r="BS12" s="64">
        <f>IF(OR(OR(AQ12="x",AR12="x",AS12="x")),1,0)</f>
        <v>0</v>
      </c>
      <c r="BT12" s="64">
        <f>IF(OR(OR(AX12="x",AY12="x",AZ12="x")),1,0)</f>
        <v>0</v>
      </c>
      <c r="BU12" s="178">
        <f t="shared" ref="BU12" si="0">$BL12*BN12</f>
        <v>0</v>
      </c>
      <c r="BV12" s="64">
        <f t="shared" ref="BV12" si="1">$BL12*BO12</f>
        <v>0</v>
      </c>
      <c r="BW12" s="64">
        <f t="shared" ref="BW12" si="2">$BL12*BP12</f>
        <v>0</v>
      </c>
      <c r="BX12" s="64">
        <f t="shared" ref="BX12" si="3">$BL12*BQ12</f>
        <v>0</v>
      </c>
      <c r="BY12" s="64">
        <f t="shared" ref="BY12" si="4">$BL12*BR12</f>
        <v>0</v>
      </c>
      <c r="BZ12" s="64">
        <f t="shared" ref="BZ12" si="5">$BL12*BS12</f>
        <v>0</v>
      </c>
      <c r="CA12" s="64">
        <f t="shared" ref="CA12" si="6">$BL12*BT12</f>
        <v>0</v>
      </c>
      <c r="CB12" s="179">
        <f t="shared" ref="CB12" si="7">$BM12*BN12</f>
        <v>0</v>
      </c>
      <c r="CC12" s="179">
        <f t="shared" ref="CC12" si="8">$BM12*BO12</f>
        <v>0</v>
      </c>
      <c r="CD12" s="179">
        <f t="shared" ref="CD12" si="9">$BM12*BP12</f>
        <v>0</v>
      </c>
      <c r="CE12" s="179">
        <f t="shared" ref="CE12" si="10">$BM12*BQ12</f>
        <v>0</v>
      </c>
      <c r="CF12" s="179">
        <f t="shared" ref="CF12" si="11">$BM12*BR12</f>
        <v>0</v>
      </c>
      <c r="CG12" s="179">
        <f t="shared" ref="CG12" si="12">$BM12*BS12</f>
        <v>0</v>
      </c>
      <c r="CH12" s="179">
        <f t="shared" ref="CH12" si="13">$BM12*BT12</f>
        <v>0</v>
      </c>
    </row>
    <row r="13" spans="1:86" x14ac:dyDescent="0.2">
      <c r="A13" s="173">
        <f>Teilnehmerliste!A21</f>
        <v>2</v>
      </c>
      <c r="B13" s="174" t="str">
        <f>IF(Teilnehmerliste!B21="","",Teilnehmerliste!B21)</f>
        <v/>
      </c>
      <c r="C13" s="180" t="str">
        <f>IF(Teilnehmerliste!C21="","",Teilnehmerliste!C21)</f>
        <v/>
      </c>
      <c r="D13" s="175" t="str">
        <f>IF(Teilnehmerliste!G21="x","x",IF(Teilnehmerliste!G21="w","x"," "))</f>
        <v xml:space="preserve"> </v>
      </c>
      <c r="E13" s="6"/>
      <c r="F13" s="2"/>
      <c r="G13" s="2"/>
      <c r="H13" s="8"/>
      <c r="I13" s="42"/>
      <c r="J13" s="42"/>
      <c r="K13" s="17"/>
      <c r="L13" s="6"/>
      <c r="M13" s="2"/>
      <c r="N13" s="2"/>
      <c r="O13" s="2"/>
      <c r="P13" s="2"/>
      <c r="Q13" s="2"/>
      <c r="R13" s="5"/>
      <c r="S13" s="6"/>
      <c r="T13" s="2"/>
      <c r="U13" s="2"/>
      <c r="V13" s="4"/>
      <c r="W13" s="4"/>
      <c r="X13" s="4"/>
      <c r="Y13" s="5"/>
      <c r="Z13" s="6"/>
      <c r="AA13" s="2"/>
      <c r="AB13" s="2"/>
      <c r="AC13" s="4"/>
      <c r="AD13" s="4"/>
      <c r="AE13" s="4"/>
      <c r="AF13" s="5"/>
      <c r="AG13" s="6"/>
      <c r="AH13" s="2"/>
      <c r="AI13" s="2"/>
      <c r="AJ13" s="4"/>
      <c r="AK13" s="4"/>
      <c r="AL13" s="4"/>
      <c r="AM13" s="5"/>
      <c r="AN13" s="6"/>
      <c r="AO13" s="2"/>
      <c r="AP13" s="2"/>
      <c r="AQ13" s="4"/>
      <c r="AR13" s="4"/>
      <c r="AS13" s="4"/>
      <c r="AT13" s="5"/>
      <c r="AU13" s="6"/>
      <c r="AV13" s="2"/>
      <c r="AW13" s="2"/>
      <c r="AX13" s="4"/>
      <c r="AY13" s="4"/>
      <c r="AZ13" s="4"/>
      <c r="BA13" s="5"/>
      <c r="BB13" s="18"/>
      <c r="BC13" s="36"/>
      <c r="BD13" s="19"/>
      <c r="BE13" s="39"/>
      <c r="BF13" s="20"/>
      <c r="BG13" s="21"/>
      <c r="BH13" s="176" t="str">
        <f>Teilnehmerliste!H21</f>
        <v/>
      </c>
      <c r="BI13" s="176" t="str">
        <f>Teilnehmerliste!I21</f>
        <v/>
      </c>
      <c r="BJ13" s="176" t="str">
        <f>Teilnehmerliste!J21</f>
        <v/>
      </c>
      <c r="BK13" s="177">
        <f t="shared" ref="BK13:BK61" si="14">IF(BH13="x",1,0)</f>
        <v>0</v>
      </c>
      <c r="BL13" s="177">
        <f t="shared" ref="BL13:BL61" si="15">IF(BI13="x",1,0)</f>
        <v>0</v>
      </c>
      <c r="BM13" s="64">
        <f t="shared" ref="BM13:BM61" si="16">COUNTIF(BJ13,"x")</f>
        <v>0</v>
      </c>
      <c r="BN13" s="178">
        <f t="shared" ref="BN13:BN61" si="17">IF(OR(OR(H13="x",I13="x",J13="x")),1,0)</f>
        <v>0</v>
      </c>
      <c r="BO13" s="64">
        <f t="shared" ref="BO13:BO61" si="18">IF(OR(OR(O13="x",P13="x",Q13="x")),1,0)</f>
        <v>0</v>
      </c>
      <c r="BP13" s="64">
        <f t="shared" ref="BP13:BP61" si="19">IF(OR(OR(V13="x",W13="x",X13="x")),1,0)</f>
        <v>0</v>
      </c>
      <c r="BQ13" s="64">
        <f t="shared" ref="BQ13:BQ61" si="20">IF(OR(OR(AC13="x",AD13="x",AE13="x")),1,0)</f>
        <v>0</v>
      </c>
      <c r="BR13" s="64">
        <f t="shared" ref="BR13:BR61" si="21">IF(OR(OR(AJ13="x",AK13="x",AL13="x")),1,0)</f>
        <v>0</v>
      </c>
      <c r="BS13" s="64">
        <f t="shared" ref="BS13:BS61" si="22">IF(OR(OR(AQ13="x",AR13="x",AS13="x")),1,0)</f>
        <v>0</v>
      </c>
      <c r="BT13" s="64">
        <f t="shared" ref="BT13:BT61" si="23">IF(OR(OR(AX13="x",AY13="x",AZ13="x")),1,0)</f>
        <v>0</v>
      </c>
      <c r="BU13" s="178">
        <f t="shared" ref="BU13:BU61" si="24">$BL13*BN13</f>
        <v>0</v>
      </c>
      <c r="BV13" s="64">
        <f t="shared" ref="BV13:BV61" si="25">$BL13*BO13</f>
        <v>0</v>
      </c>
      <c r="BW13" s="64">
        <f t="shared" ref="BW13:BW61" si="26">$BL13*BP13</f>
        <v>0</v>
      </c>
      <c r="BX13" s="64">
        <f t="shared" ref="BX13:BX61" si="27">$BL13*BQ13</f>
        <v>0</v>
      </c>
      <c r="BY13" s="64">
        <f t="shared" ref="BY13:BY61" si="28">$BL13*BR13</f>
        <v>0</v>
      </c>
      <c r="BZ13" s="64">
        <f t="shared" ref="BZ13:BZ61" si="29">$BL13*BS13</f>
        <v>0</v>
      </c>
      <c r="CA13" s="64">
        <f t="shared" ref="CA13:CA61" si="30">$BL13*BT13</f>
        <v>0</v>
      </c>
      <c r="CB13" s="179">
        <f t="shared" ref="CB13:CB61" si="31">$BM13*BN13</f>
        <v>0</v>
      </c>
      <c r="CC13" s="179">
        <f t="shared" ref="CC13:CC61" si="32">$BM13*BO13</f>
        <v>0</v>
      </c>
      <c r="CD13" s="179">
        <f t="shared" ref="CD13:CD61" si="33">$BM13*BP13</f>
        <v>0</v>
      </c>
      <c r="CE13" s="179">
        <f t="shared" ref="CE13:CE61" si="34">$BM13*BQ13</f>
        <v>0</v>
      </c>
      <c r="CF13" s="179">
        <f t="shared" ref="CF13:CF61" si="35">$BM13*BR13</f>
        <v>0</v>
      </c>
      <c r="CG13" s="179">
        <f t="shared" ref="CG13:CG61" si="36">$BM13*BS13</f>
        <v>0</v>
      </c>
      <c r="CH13" s="179">
        <f t="shared" ref="CH13:CH61" si="37">$BM13*BT13</f>
        <v>0</v>
      </c>
    </row>
    <row r="14" spans="1:86" x14ac:dyDescent="0.2">
      <c r="A14" s="173">
        <f>Teilnehmerliste!A22</f>
        <v>3</v>
      </c>
      <c r="B14" s="174" t="str">
        <f>IF(Teilnehmerliste!B22="","",Teilnehmerliste!B22)</f>
        <v/>
      </c>
      <c r="C14" s="180" t="str">
        <f>IF(Teilnehmerliste!C22="","",Teilnehmerliste!C22)</f>
        <v/>
      </c>
      <c r="D14" s="175" t="str">
        <f>IF(Teilnehmerliste!G22="x","x",IF(Teilnehmerliste!G22="w","x"," "))</f>
        <v xml:space="preserve"> </v>
      </c>
      <c r="E14" s="6"/>
      <c r="F14" s="2"/>
      <c r="G14" s="2"/>
      <c r="H14" s="8"/>
      <c r="I14" s="42"/>
      <c r="J14" s="42"/>
      <c r="K14" s="17"/>
      <c r="L14" s="6"/>
      <c r="M14" s="2"/>
      <c r="N14" s="2"/>
      <c r="O14" s="2"/>
      <c r="P14" s="2"/>
      <c r="Q14" s="2"/>
      <c r="R14" s="5"/>
      <c r="S14" s="6"/>
      <c r="T14" s="2"/>
      <c r="U14" s="2"/>
      <c r="V14" s="4"/>
      <c r="W14" s="4"/>
      <c r="X14" s="4"/>
      <c r="Y14" s="5"/>
      <c r="Z14" s="6"/>
      <c r="AA14" s="2"/>
      <c r="AB14" s="2"/>
      <c r="AC14" s="4"/>
      <c r="AD14" s="4"/>
      <c r="AE14" s="4"/>
      <c r="AF14" s="5"/>
      <c r="AG14" s="6"/>
      <c r="AH14" s="2"/>
      <c r="AI14" s="2"/>
      <c r="AJ14" s="4"/>
      <c r="AK14" s="4"/>
      <c r="AL14" s="4"/>
      <c r="AM14" s="5"/>
      <c r="AN14" s="6"/>
      <c r="AO14" s="2"/>
      <c r="AP14" s="2"/>
      <c r="AQ14" s="4"/>
      <c r="AR14" s="4"/>
      <c r="AS14" s="4"/>
      <c r="AT14" s="5"/>
      <c r="AU14" s="6"/>
      <c r="AV14" s="2"/>
      <c r="AW14" s="2"/>
      <c r="AX14" s="4"/>
      <c r="AY14" s="4"/>
      <c r="AZ14" s="4"/>
      <c r="BA14" s="5"/>
      <c r="BB14" s="18"/>
      <c r="BC14" s="36"/>
      <c r="BD14" s="19"/>
      <c r="BE14" s="39"/>
      <c r="BF14" s="20"/>
      <c r="BG14" s="21"/>
      <c r="BH14" s="176" t="str">
        <f>Teilnehmerliste!H22</f>
        <v/>
      </c>
      <c r="BI14" s="176" t="str">
        <f>Teilnehmerliste!I22</f>
        <v/>
      </c>
      <c r="BJ14" s="176" t="str">
        <f>Teilnehmerliste!J22</f>
        <v/>
      </c>
      <c r="BK14" s="177">
        <f t="shared" si="14"/>
        <v>0</v>
      </c>
      <c r="BL14" s="177">
        <f t="shared" si="15"/>
        <v>0</v>
      </c>
      <c r="BM14" s="64">
        <f t="shared" si="16"/>
        <v>0</v>
      </c>
      <c r="BN14" s="178">
        <f t="shared" si="17"/>
        <v>0</v>
      </c>
      <c r="BO14" s="64">
        <f t="shared" si="18"/>
        <v>0</v>
      </c>
      <c r="BP14" s="64">
        <f t="shared" si="19"/>
        <v>0</v>
      </c>
      <c r="BQ14" s="64">
        <f t="shared" si="20"/>
        <v>0</v>
      </c>
      <c r="BR14" s="64">
        <f t="shared" si="21"/>
        <v>0</v>
      </c>
      <c r="BS14" s="64">
        <f t="shared" si="22"/>
        <v>0</v>
      </c>
      <c r="BT14" s="64">
        <f t="shared" si="23"/>
        <v>0</v>
      </c>
      <c r="BU14" s="178">
        <f t="shared" si="24"/>
        <v>0</v>
      </c>
      <c r="BV14" s="64">
        <f t="shared" si="25"/>
        <v>0</v>
      </c>
      <c r="BW14" s="64">
        <f t="shared" si="26"/>
        <v>0</v>
      </c>
      <c r="BX14" s="64">
        <f t="shared" si="27"/>
        <v>0</v>
      </c>
      <c r="BY14" s="64">
        <f t="shared" si="28"/>
        <v>0</v>
      </c>
      <c r="BZ14" s="64">
        <f t="shared" si="29"/>
        <v>0</v>
      </c>
      <c r="CA14" s="64">
        <f t="shared" si="30"/>
        <v>0</v>
      </c>
      <c r="CB14" s="179">
        <f t="shared" si="31"/>
        <v>0</v>
      </c>
      <c r="CC14" s="179">
        <f t="shared" si="32"/>
        <v>0</v>
      </c>
      <c r="CD14" s="179">
        <f t="shared" si="33"/>
        <v>0</v>
      </c>
      <c r="CE14" s="179">
        <f t="shared" si="34"/>
        <v>0</v>
      </c>
      <c r="CF14" s="179">
        <f t="shared" si="35"/>
        <v>0</v>
      </c>
      <c r="CG14" s="179">
        <f t="shared" si="36"/>
        <v>0</v>
      </c>
      <c r="CH14" s="179">
        <f t="shared" si="37"/>
        <v>0</v>
      </c>
    </row>
    <row r="15" spans="1:86" x14ac:dyDescent="0.2">
      <c r="A15" s="173">
        <f>Teilnehmerliste!A23</f>
        <v>4</v>
      </c>
      <c r="B15" s="174" t="str">
        <f>IF(Teilnehmerliste!B23="","",Teilnehmerliste!B23)</f>
        <v/>
      </c>
      <c r="C15" s="180" t="str">
        <f>IF(Teilnehmerliste!C23="","",Teilnehmerliste!C23)</f>
        <v/>
      </c>
      <c r="D15" s="175" t="str">
        <f>IF(Teilnehmerliste!G23="x","x",IF(Teilnehmerliste!G23="w","x"," "))</f>
        <v xml:space="preserve"> </v>
      </c>
      <c r="E15" s="6"/>
      <c r="F15" s="2"/>
      <c r="G15" s="2"/>
      <c r="H15" s="8"/>
      <c r="I15" s="42"/>
      <c r="J15" s="42"/>
      <c r="K15" s="17"/>
      <c r="L15" s="6"/>
      <c r="M15" s="2"/>
      <c r="N15" s="2"/>
      <c r="O15" s="2"/>
      <c r="P15" s="2"/>
      <c r="Q15" s="2"/>
      <c r="R15" s="5"/>
      <c r="S15" s="6"/>
      <c r="T15" s="2"/>
      <c r="U15" s="2"/>
      <c r="V15" s="4"/>
      <c r="W15" s="4"/>
      <c r="X15" s="4"/>
      <c r="Y15" s="5"/>
      <c r="Z15" s="6"/>
      <c r="AA15" s="2"/>
      <c r="AB15" s="2"/>
      <c r="AC15" s="4"/>
      <c r="AD15" s="4"/>
      <c r="AE15" s="4"/>
      <c r="AF15" s="5"/>
      <c r="AG15" s="6"/>
      <c r="AH15" s="2"/>
      <c r="AI15" s="2"/>
      <c r="AJ15" s="4"/>
      <c r="AK15" s="4"/>
      <c r="AL15" s="4"/>
      <c r="AM15" s="5"/>
      <c r="AN15" s="6"/>
      <c r="AO15" s="2"/>
      <c r="AP15" s="2"/>
      <c r="AQ15" s="4"/>
      <c r="AR15" s="4"/>
      <c r="AS15" s="4"/>
      <c r="AT15" s="5"/>
      <c r="AU15" s="6"/>
      <c r="AV15" s="2"/>
      <c r="AW15" s="2"/>
      <c r="AX15" s="4"/>
      <c r="AY15" s="4"/>
      <c r="AZ15" s="4"/>
      <c r="BA15" s="5"/>
      <c r="BB15" s="18"/>
      <c r="BC15" s="36"/>
      <c r="BD15" s="19"/>
      <c r="BE15" s="39"/>
      <c r="BF15" s="20"/>
      <c r="BG15" s="21"/>
      <c r="BH15" s="176" t="str">
        <f>Teilnehmerliste!H23</f>
        <v/>
      </c>
      <c r="BI15" s="176" t="str">
        <f>Teilnehmerliste!I23</f>
        <v/>
      </c>
      <c r="BJ15" s="176" t="str">
        <f>Teilnehmerliste!J23</f>
        <v/>
      </c>
      <c r="BK15" s="177">
        <f t="shared" si="14"/>
        <v>0</v>
      </c>
      <c r="BL15" s="177">
        <f t="shared" si="15"/>
        <v>0</v>
      </c>
      <c r="BM15" s="64">
        <f t="shared" si="16"/>
        <v>0</v>
      </c>
      <c r="BN15" s="178">
        <f t="shared" si="17"/>
        <v>0</v>
      </c>
      <c r="BO15" s="64">
        <f t="shared" si="18"/>
        <v>0</v>
      </c>
      <c r="BP15" s="64">
        <f t="shared" si="19"/>
        <v>0</v>
      </c>
      <c r="BQ15" s="64">
        <f t="shared" si="20"/>
        <v>0</v>
      </c>
      <c r="BR15" s="64">
        <f t="shared" si="21"/>
        <v>0</v>
      </c>
      <c r="BS15" s="64">
        <f t="shared" si="22"/>
        <v>0</v>
      </c>
      <c r="BT15" s="64">
        <f t="shared" si="23"/>
        <v>0</v>
      </c>
      <c r="BU15" s="178">
        <f t="shared" si="24"/>
        <v>0</v>
      </c>
      <c r="BV15" s="64">
        <f t="shared" si="25"/>
        <v>0</v>
      </c>
      <c r="BW15" s="64">
        <f t="shared" si="26"/>
        <v>0</v>
      </c>
      <c r="BX15" s="64">
        <f t="shared" si="27"/>
        <v>0</v>
      </c>
      <c r="BY15" s="64">
        <f t="shared" si="28"/>
        <v>0</v>
      </c>
      <c r="BZ15" s="64">
        <f t="shared" si="29"/>
        <v>0</v>
      </c>
      <c r="CA15" s="64">
        <f t="shared" si="30"/>
        <v>0</v>
      </c>
      <c r="CB15" s="179">
        <f t="shared" si="31"/>
        <v>0</v>
      </c>
      <c r="CC15" s="179">
        <f t="shared" si="32"/>
        <v>0</v>
      </c>
      <c r="CD15" s="179">
        <f t="shared" si="33"/>
        <v>0</v>
      </c>
      <c r="CE15" s="179">
        <f t="shared" si="34"/>
        <v>0</v>
      </c>
      <c r="CF15" s="179">
        <f t="shared" si="35"/>
        <v>0</v>
      </c>
      <c r="CG15" s="179">
        <f t="shared" si="36"/>
        <v>0</v>
      </c>
      <c r="CH15" s="179">
        <f t="shared" si="37"/>
        <v>0</v>
      </c>
    </row>
    <row r="16" spans="1:86" x14ac:dyDescent="0.2">
      <c r="A16" s="173">
        <f>Teilnehmerliste!A24</f>
        <v>5</v>
      </c>
      <c r="B16" s="174" t="str">
        <f>IF(Teilnehmerliste!B24="","",Teilnehmerliste!B24)</f>
        <v/>
      </c>
      <c r="C16" s="180" t="str">
        <f>IF(Teilnehmerliste!C24="","",Teilnehmerliste!C24)</f>
        <v/>
      </c>
      <c r="D16" s="175" t="str">
        <f>IF(Teilnehmerliste!G24="x","x",IF(Teilnehmerliste!G24="w","x"," "))</f>
        <v xml:space="preserve"> </v>
      </c>
      <c r="E16" s="6"/>
      <c r="F16" s="2"/>
      <c r="G16" s="2"/>
      <c r="H16" s="8"/>
      <c r="I16" s="42"/>
      <c r="J16" s="42"/>
      <c r="K16" s="17"/>
      <c r="L16" s="6"/>
      <c r="M16" s="2"/>
      <c r="N16" s="2"/>
      <c r="O16" s="2"/>
      <c r="P16" s="2"/>
      <c r="Q16" s="2"/>
      <c r="R16" s="5"/>
      <c r="S16" s="6"/>
      <c r="T16" s="2"/>
      <c r="U16" s="2"/>
      <c r="V16" s="4"/>
      <c r="W16" s="4"/>
      <c r="X16" s="4"/>
      <c r="Y16" s="5"/>
      <c r="Z16" s="6"/>
      <c r="AA16" s="2"/>
      <c r="AB16" s="2"/>
      <c r="AC16" s="4"/>
      <c r="AD16" s="4"/>
      <c r="AE16" s="4"/>
      <c r="AF16" s="5"/>
      <c r="AG16" s="6"/>
      <c r="AH16" s="2"/>
      <c r="AI16" s="2"/>
      <c r="AJ16" s="4"/>
      <c r="AK16" s="4"/>
      <c r="AL16" s="4"/>
      <c r="AM16" s="5"/>
      <c r="AN16" s="6"/>
      <c r="AO16" s="2"/>
      <c r="AP16" s="2"/>
      <c r="AQ16" s="4"/>
      <c r="AR16" s="4"/>
      <c r="AS16" s="4"/>
      <c r="AT16" s="5"/>
      <c r="AU16" s="6"/>
      <c r="AV16" s="2"/>
      <c r="AW16" s="2"/>
      <c r="AX16" s="4"/>
      <c r="AY16" s="4"/>
      <c r="AZ16" s="4"/>
      <c r="BA16" s="5"/>
      <c r="BB16" s="18"/>
      <c r="BC16" s="36"/>
      <c r="BD16" s="19"/>
      <c r="BE16" s="39"/>
      <c r="BF16" s="20"/>
      <c r="BG16" s="21"/>
      <c r="BH16" s="176" t="str">
        <f>Teilnehmerliste!H24</f>
        <v/>
      </c>
      <c r="BI16" s="176" t="str">
        <f>Teilnehmerliste!I24</f>
        <v/>
      </c>
      <c r="BJ16" s="176" t="str">
        <f>Teilnehmerliste!J24</f>
        <v/>
      </c>
      <c r="BK16" s="177">
        <f t="shared" si="14"/>
        <v>0</v>
      </c>
      <c r="BL16" s="177">
        <f t="shared" si="15"/>
        <v>0</v>
      </c>
      <c r="BM16" s="64">
        <f t="shared" si="16"/>
        <v>0</v>
      </c>
      <c r="BN16" s="178">
        <f t="shared" si="17"/>
        <v>0</v>
      </c>
      <c r="BO16" s="64">
        <f t="shared" si="18"/>
        <v>0</v>
      </c>
      <c r="BP16" s="64">
        <f t="shared" si="19"/>
        <v>0</v>
      </c>
      <c r="BQ16" s="64">
        <f t="shared" si="20"/>
        <v>0</v>
      </c>
      <c r="BR16" s="64">
        <f t="shared" si="21"/>
        <v>0</v>
      </c>
      <c r="BS16" s="64">
        <f t="shared" si="22"/>
        <v>0</v>
      </c>
      <c r="BT16" s="64">
        <f t="shared" si="23"/>
        <v>0</v>
      </c>
      <c r="BU16" s="178">
        <f t="shared" si="24"/>
        <v>0</v>
      </c>
      <c r="BV16" s="64">
        <f t="shared" si="25"/>
        <v>0</v>
      </c>
      <c r="BW16" s="64">
        <f t="shared" si="26"/>
        <v>0</v>
      </c>
      <c r="BX16" s="64">
        <f t="shared" si="27"/>
        <v>0</v>
      </c>
      <c r="BY16" s="64">
        <f t="shared" si="28"/>
        <v>0</v>
      </c>
      <c r="BZ16" s="64">
        <f t="shared" si="29"/>
        <v>0</v>
      </c>
      <c r="CA16" s="64">
        <f t="shared" si="30"/>
        <v>0</v>
      </c>
      <c r="CB16" s="179">
        <f t="shared" si="31"/>
        <v>0</v>
      </c>
      <c r="CC16" s="179">
        <f t="shared" si="32"/>
        <v>0</v>
      </c>
      <c r="CD16" s="179">
        <f t="shared" si="33"/>
        <v>0</v>
      </c>
      <c r="CE16" s="179">
        <f t="shared" si="34"/>
        <v>0</v>
      </c>
      <c r="CF16" s="179">
        <f t="shared" si="35"/>
        <v>0</v>
      </c>
      <c r="CG16" s="179">
        <f t="shared" si="36"/>
        <v>0</v>
      </c>
      <c r="CH16" s="179">
        <f t="shared" si="37"/>
        <v>0</v>
      </c>
    </row>
    <row r="17" spans="1:86" x14ac:dyDescent="0.2">
      <c r="A17" s="173">
        <f>Teilnehmerliste!A25</f>
        <v>6</v>
      </c>
      <c r="B17" s="174" t="str">
        <f>IF(Teilnehmerliste!B25="","",Teilnehmerliste!B25)</f>
        <v/>
      </c>
      <c r="C17" s="180" t="str">
        <f>IF(Teilnehmerliste!C25="","",Teilnehmerliste!C25)</f>
        <v/>
      </c>
      <c r="D17" s="175" t="str">
        <f>IF(Teilnehmerliste!G25="x","x",IF(Teilnehmerliste!G25="w","x"," "))</f>
        <v xml:space="preserve"> </v>
      </c>
      <c r="E17" s="6"/>
      <c r="F17" s="2"/>
      <c r="G17" s="2"/>
      <c r="H17" s="8"/>
      <c r="I17" s="42"/>
      <c r="J17" s="42"/>
      <c r="K17" s="17"/>
      <c r="L17" s="6"/>
      <c r="M17" s="2"/>
      <c r="N17" s="2"/>
      <c r="O17" s="2"/>
      <c r="P17" s="2"/>
      <c r="Q17" s="2"/>
      <c r="R17" s="5"/>
      <c r="S17" s="6"/>
      <c r="T17" s="2"/>
      <c r="U17" s="2"/>
      <c r="V17" s="4"/>
      <c r="W17" s="4"/>
      <c r="X17" s="4"/>
      <c r="Y17" s="5"/>
      <c r="Z17" s="6"/>
      <c r="AA17" s="2"/>
      <c r="AB17" s="2"/>
      <c r="AC17" s="4"/>
      <c r="AD17" s="4"/>
      <c r="AE17" s="4"/>
      <c r="AF17" s="5"/>
      <c r="AG17" s="6"/>
      <c r="AH17" s="2"/>
      <c r="AI17" s="2"/>
      <c r="AJ17" s="4"/>
      <c r="AK17" s="4"/>
      <c r="AL17" s="4"/>
      <c r="AM17" s="5"/>
      <c r="AN17" s="6"/>
      <c r="AO17" s="2"/>
      <c r="AP17" s="2"/>
      <c r="AQ17" s="4"/>
      <c r="AR17" s="4"/>
      <c r="AS17" s="4"/>
      <c r="AT17" s="5"/>
      <c r="AU17" s="6"/>
      <c r="AV17" s="2"/>
      <c r="AW17" s="2"/>
      <c r="AX17" s="4"/>
      <c r="AY17" s="4"/>
      <c r="AZ17" s="4"/>
      <c r="BA17" s="5"/>
      <c r="BB17" s="18"/>
      <c r="BC17" s="36"/>
      <c r="BD17" s="19"/>
      <c r="BE17" s="39"/>
      <c r="BF17" s="20"/>
      <c r="BG17" s="21"/>
      <c r="BH17" s="176" t="str">
        <f>Teilnehmerliste!H25</f>
        <v/>
      </c>
      <c r="BI17" s="176" t="str">
        <f>Teilnehmerliste!I25</f>
        <v/>
      </c>
      <c r="BJ17" s="176" t="str">
        <f>Teilnehmerliste!J25</f>
        <v/>
      </c>
      <c r="BK17" s="177">
        <f t="shared" si="14"/>
        <v>0</v>
      </c>
      <c r="BL17" s="177">
        <f t="shared" si="15"/>
        <v>0</v>
      </c>
      <c r="BM17" s="64">
        <f t="shared" si="16"/>
        <v>0</v>
      </c>
      <c r="BN17" s="178">
        <f t="shared" si="17"/>
        <v>0</v>
      </c>
      <c r="BO17" s="64">
        <f t="shared" si="18"/>
        <v>0</v>
      </c>
      <c r="BP17" s="64">
        <f t="shared" si="19"/>
        <v>0</v>
      </c>
      <c r="BQ17" s="64">
        <f t="shared" si="20"/>
        <v>0</v>
      </c>
      <c r="BR17" s="64">
        <f t="shared" si="21"/>
        <v>0</v>
      </c>
      <c r="BS17" s="64">
        <f t="shared" si="22"/>
        <v>0</v>
      </c>
      <c r="BT17" s="64">
        <f t="shared" si="23"/>
        <v>0</v>
      </c>
      <c r="BU17" s="178">
        <f t="shared" si="24"/>
        <v>0</v>
      </c>
      <c r="BV17" s="64">
        <f t="shared" si="25"/>
        <v>0</v>
      </c>
      <c r="BW17" s="64">
        <f t="shared" si="26"/>
        <v>0</v>
      </c>
      <c r="BX17" s="64">
        <f t="shared" si="27"/>
        <v>0</v>
      </c>
      <c r="BY17" s="64">
        <f t="shared" si="28"/>
        <v>0</v>
      </c>
      <c r="BZ17" s="64">
        <f t="shared" si="29"/>
        <v>0</v>
      </c>
      <c r="CA17" s="64">
        <f t="shared" si="30"/>
        <v>0</v>
      </c>
      <c r="CB17" s="179">
        <f t="shared" si="31"/>
        <v>0</v>
      </c>
      <c r="CC17" s="179">
        <f t="shared" si="32"/>
        <v>0</v>
      </c>
      <c r="CD17" s="179">
        <f t="shared" si="33"/>
        <v>0</v>
      </c>
      <c r="CE17" s="179">
        <f t="shared" si="34"/>
        <v>0</v>
      </c>
      <c r="CF17" s="179">
        <f t="shared" si="35"/>
        <v>0</v>
      </c>
      <c r="CG17" s="179">
        <f t="shared" si="36"/>
        <v>0</v>
      </c>
      <c r="CH17" s="179">
        <f t="shared" si="37"/>
        <v>0</v>
      </c>
    </row>
    <row r="18" spans="1:86" x14ac:dyDescent="0.2">
      <c r="A18" s="173">
        <f>Teilnehmerliste!A26</f>
        <v>7</v>
      </c>
      <c r="B18" s="174" t="str">
        <f>IF(Teilnehmerliste!B26="","",Teilnehmerliste!B26)</f>
        <v/>
      </c>
      <c r="C18" s="180" t="str">
        <f>IF(Teilnehmerliste!C26="","",Teilnehmerliste!C26)</f>
        <v/>
      </c>
      <c r="D18" s="175" t="str">
        <f>IF(Teilnehmerliste!G26="x","x",IF(Teilnehmerliste!G26="w","x"," "))</f>
        <v xml:space="preserve"> </v>
      </c>
      <c r="E18" s="6"/>
      <c r="F18" s="2"/>
      <c r="G18" s="2"/>
      <c r="H18" s="8"/>
      <c r="I18" s="42"/>
      <c r="J18" s="42"/>
      <c r="K18" s="17"/>
      <c r="L18" s="6"/>
      <c r="M18" s="2"/>
      <c r="N18" s="2"/>
      <c r="O18" s="2"/>
      <c r="P18" s="2"/>
      <c r="Q18" s="2"/>
      <c r="R18" s="5"/>
      <c r="S18" s="6"/>
      <c r="T18" s="2"/>
      <c r="U18" s="2"/>
      <c r="V18" s="4"/>
      <c r="W18" s="4"/>
      <c r="X18" s="4"/>
      <c r="Y18" s="5"/>
      <c r="Z18" s="6"/>
      <c r="AA18" s="2"/>
      <c r="AB18" s="2"/>
      <c r="AC18" s="4"/>
      <c r="AD18" s="4"/>
      <c r="AE18" s="4"/>
      <c r="AF18" s="5"/>
      <c r="AG18" s="6"/>
      <c r="AH18" s="2"/>
      <c r="AI18" s="2"/>
      <c r="AJ18" s="4"/>
      <c r="AK18" s="4"/>
      <c r="AL18" s="4"/>
      <c r="AM18" s="5"/>
      <c r="AN18" s="6"/>
      <c r="AO18" s="2"/>
      <c r="AP18" s="2"/>
      <c r="AQ18" s="4"/>
      <c r="AR18" s="4"/>
      <c r="AS18" s="4"/>
      <c r="AT18" s="5"/>
      <c r="AU18" s="6"/>
      <c r="AV18" s="2"/>
      <c r="AW18" s="2"/>
      <c r="AX18" s="4"/>
      <c r="AY18" s="4"/>
      <c r="AZ18" s="4"/>
      <c r="BA18" s="5"/>
      <c r="BB18" s="18"/>
      <c r="BC18" s="36"/>
      <c r="BD18" s="19"/>
      <c r="BE18" s="39"/>
      <c r="BF18" s="20"/>
      <c r="BG18" s="21"/>
      <c r="BH18" s="176" t="str">
        <f>Teilnehmerliste!H26</f>
        <v/>
      </c>
      <c r="BI18" s="176" t="str">
        <f>Teilnehmerliste!I26</f>
        <v/>
      </c>
      <c r="BJ18" s="176" t="str">
        <f>Teilnehmerliste!J26</f>
        <v/>
      </c>
      <c r="BK18" s="177">
        <f t="shared" si="14"/>
        <v>0</v>
      </c>
      <c r="BL18" s="177">
        <f t="shared" si="15"/>
        <v>0</v>
      </c>
      <c r="BM18" s="64">
        <f t="shared" si="16"/>
        <v>0</v>
      </c>
      <c r="BN18" s="178">
        <f t="shared" si="17"/>
        <v>0</v>
      </c>
      <c r="BO18" s="64">
        <f t="shared" si="18"/>
        <v>0</v>
      </c>
      <c r="BP18" s="64">
        <f t="shared" si="19"/>
        <v>0</v>
      </c>
      <c r="BQ18" s="64">
        <f t="shared" si="20"/>
        <v>0</v>
      </c>
      <c r="BR18" s="64">
        <f t="shared" si="21"/>
        <v>0</v>
      </c>
      <c r="BS18" s="64">
        <f t="shared" si="22"/>
        <v>0</v>
      </c>
      <c r="BT18" s="64">
        <f t="shared" si="23"/>
        <v>0</v>
      </c>
      <c r="BU18" s="178">
        <f t="shared" si="24"/>
        <v>0</v>
      </c>
      <c r="BV18" s="64">
        <f t="shared" si="25"/>
        <v>0</v>
      </c>
      <c r="BW18" s="64">
        <f t="shared" si="26"/>
        <v>0</v>
      </c>
      <c r="BX18" s="64">
        <f t="shared" si="27"/>
        <v>0</v>
      </c>
      <c r="BY18" s="64">
        <f t="shared" si="28"/>
        <v>0</v>
      </c>
      <c r="BZ18" s="64">
        <f t="shared" si="29"/>
        <v>0</v>
      </c>
      <c r="CA18" s="64">
        <f t="shared" si="30"/>
        <v>0</v>
      </c>
      <c r="CB18" s="179">
        <f t="shared" si="31"/>
        <v>0</v>
      </c>
      <c r="CC18" s="179">
        <f t="shared" si="32"/>
        <v>0</v>
      </c>
      <c r="CD18" s="179">
        <f t="shared" si="33"/>
        <v>0</v>
      </c>
      <c r="CE18" s="179">
        <f t="shared" si="34"/>
        <v>0</v>
      </c>
      <c r="CF18" s="179">
        <f t="shared" si="35"/>
        <v>0</v>
      </c>
      <c r="CG18" s="179">
        <f t="shared" si="36"/>
        <v>0</v>
      </c>
      <c r="CH18" s="179">
        <f t="shared" si="37"/>
        <v>0</v>
      </c>
    </row>
    <row r="19" spans="1:86" x14ac:dyDescent="0.2">
      <c r="A19" s="173">
        <f>Teilnehmerliste!A27</f>
        <v>8</v>
      </c>
      <c r="B19" s="174" t="str">
        <f>IF(Teilnehmerliste!B27="","",Teilnehmerliste!B27)</f>
        <v/>
      </c>
      <c r="C19" s="180" t="str">
        <f>IF(Teilnehmerliste!C27="","",Teilnehmerliste!C27)</f>
        <v/>
      </c>
      <c r="D19" s="175" t="str">
        <f>IF(Teilnehmerliste!G27="x","x",IF(Teilnehmerliste!G27="w","x"," "))</f>
        <v xml:space="preserve"> </v>
      </c>
      <c r="E19" s="6"/>
      <c r="F19" s="2"/>
      <c r="G19" s="2"/>
      <c r="H19" s="8"/>
      <c r="I19" s="42"/>
      <c r="J19" s="42"/>
      <c r="K19" s="17"/>
      <c r="L19" s="6"/>
      <c r="M19" s="2"/>
      <c r="N19" s="2"/>
      <c r="O19" s="2"/>
      <c r="P19" s="2"/>
      <c r="Q19" s="2"/>
      <c r="R19" s="5"/>
      <c r="S19" s="6"/>
      <c r="T19" s="2"/>
      <c r="U19" s="2"/>
      <c r="V19" s="4"/>
      <c r="W19" s="4"/>
      <c r="X19" s="4"/>
      <c r="Y19" s="5"/>
      <c r="Z19" s="6"/>
      <c r="AA19" s="2"/>
      <c r="AB19" s="2"/>
      <c r="AC19" s="4"/>
      <c r="AD19" s="4"/>
      <c r="AE19" s="4"/>
      <c r="AF19" s="5"/>
      <c r="AG19" s="6"/>
      <c r="AH19" s="2"/>
      <c r="AI19" s="2"/>
      <c r="AJ19" s="4"/>
      <c r="AK19" s="4"/>
      <c r="AL19" s="4"/>
      <c r="AM19" s="5"/>
      <c r="AN19" s="6"/>
      <c r="AO19" s="2"/>
      <c r="AP19" s="2"/>
      <c r="AQ19" s="4"/>
      <c r="AR19" s="4"/>
      <c r="AS19" s="4"/>
      <c r="AT19" s="5"/>
      <c r="AU19" s="6"/>
      <c r="AV19" s="2"/>
      <c r="AW19" s="2"/>
      <c r="AX19" s="4"/>
      <c r="AY19" s="4"/>
      <c r="AZ19" s="4"/>
      <c r="BA19" s="5"/>
      <c r="BB19" s="18"/>
      <c r="BC19" s="36"/>
      <c r="BD19" s="19"/>
      <c r="BE19" s="39"/>
      <c r="BF19" s="20"/>
      <c r="BG19" s="21"/>
      <c r="BH19" s="176" t="str">
        <f>Teilnehmerliste!H27</f>
        <v/>
      </c>
      <c r="BI19" s="176" t="str">
        <f>Teilnehmerliste!I27</f>
        <v/>
      </c>
      <c r="BJ19" s="176" t="str">
        <f>Teilnehmerliste!J27</f>
        <v/>
      </c>
      <c r="BK19" s="177">
        <f t="shared" si="14"/>
        <v>0</v>
      </c>
      <c r="BL19" s="177">
        <f t="shared" si="15"/>
        <v>0</v>
      </c>
      <c r="BM19" s="64">
        <f t="shared" si="16"/>
        <v>0</v>
      </c>
      <c r="BN19" s="178">
        <f t="shared" si="17"/>
        <v>0</v>
      </c>
      <c r="BO19" s="64">
        <f t="shared" si="18"/>
        <v>0</v>
      </c>
      <c r="BP19" s="64">
        <f t="shared" si="19"/>
        <v>0</v>
      </c>
      <c r="BQ19" s="64">
        <f t="shared" si="20"/>
        <v>0</v>
      </c>
      <c r="BR19" s="64">
        <f t="shared" si="21"/>
        <v>0</v>
      </c>
      <c r="BS19" s="64">
        <f t="shared" si="22"/>
        <v>0</v>
      </c>
      <c r="BT19" s="64">
        <f t="shared" si="23"/>
        <v>0</v>
      </c>
      <c r="BU19" s="178">
        <f t="shared" si="24"/>
        <v>0</v>
      </c>
      <c r="BV19" s="64">
        <f t="shared" si="25"/>
        <v>0</v>
      </c>
      <c r="BW19" s="64">
        <f t="shared" si="26"/>
        <v>0</v>
      </c>
      <c r="BX19" s="64">
        <f t="shared" si="27"/>
        <v>0</v>
      </c>
      <c r="BY19" s="64">
        <f t="shared" si="28"/>
        <v>0</v>
      </c>
      <c r="BZ19" s="64">
        <f t="shared" si="29"/>
        <v>0</v>
      </c>
      <c r="CA19" s="64">
        <f t="shared" si="30"/>
        <v>0</v>
      </c>
      <c r="CB19" s="179">
        <f t="shared" si="31"/>
        <v>0</v>
      </c>
      <c r="CC19" s="179">
        <f t="shared" si="32"/>
        <v>0</v>
      </c>
      <c r="CD19" s="179">
        <f t="shared" si="33"/>
        <v>0</v>
      </c>
      <c r="CE19" s="179">
        <f t="shared" si="34"/>
        <v>0</v>
      </c>
      <c r="CF19" s="179">
        <f t="shared" si="35"/>
        <v>0</v>
      </c>
      <c r="CG19" s="179">
        <f t="shared" si="36"/>
        <v>0</v>
      </c>
      <c r="CH19" s="179">
        <f t="shared" si="37"/>
        <v>0</v>
      </c>
    </row>
    <row r="20" spans="1:86" x14ac:dyDescent="0.2">
      <c r="A20" s="173">
        <f>Teilnehmerliste!A28</f>
        <v>9</v>
      </c>
      <c r="B20" s="174" t="str">
        <f>IF(Teilnehmerliste!B28="","",Teilnehmerliste!B28)</f>
        <v/>
      </c>
      <c r="C20" s="180" t="str">
        <f>IF(Teilnehmerliste!C28="","",Teilnehmerliste!C28)</f>
        <v/>
      </c>
      <c r="D20" s="175" t="str">
        <f>IF(Teilnehmerliste!G28="x","x",IF(Teilnehmerliste!G28="w","x"," "))</f>
        <v xml:space="preserve"> </v>
      </c>
      <c r="E20" s="6"/>
      <c r="F20" s="2"/>
      <c r="G20" s="2"/>
      <c r="H20" s="8"/>
      <c r="I20" s="42"/>
      <c r="J20" s="42"/>
      <c r="K20" s="17"/>
      <c r="L20" s="6"/>
      <c r="M20" s="2"/>
      <c r="N20" s="2"/>
      <c r="O20" s="2"/>
      <c r="P20" s="2"/>
      <c r="Q20" s="2"/>
      <c r="R20" s="5"/>
      <c r="S20" s="6"/>
      <c r="T20" s="2"/>
      <c r="U20" s="2"/>
      <c r="V20" s="4"/>
      <c r="W20" s="4"/>
      <c r="X20" s="4"/>
      <c r="Y20" s="5"/>
      <c r="Z20" s="6"/>
      <c r="AA20" s="2"/>
      <c r="AB20" s="2"/>
      <c r="AC20" s="4"/>
      <c r="AD20" s="4"/>
      <c r="AE20" s="4"/>
      <c r="AF20" s="5"/>
      <c r="AG20" s="6"/>
      <c r="AH20" s="2"/>
      <c r="AI20" s="2"/>
      <c r="AJ20" s="4"/>
      <c r="AK20" s="4"/>
      <c r="AL20" s="4"/>
      <c r="AM20" s="5"/>
      <c r="AN20" s="6"/>
      <c r="AO20" s="2"/>
      <c r="AP20" s="2"/>
      <c r="AQ20" s="4"/>
      <c r="AR20" s="4"/>
      <c r="AS20" s="4"/>
      <c r="AT20" s="5"/>
      <c r="AU20" s="6"/>
      <c r="AV20" s="2"/>
      <c r="AW20" s="2"/>
      <c r="AX20" s="4"/>
      <c r="AY20" s="4"/>
      <c r="AZ20" s="4"/>
      <c r="BA20" s="5"/>
      <c r="BB20" s="18"/>
      <c r="BC20" s="36"/>
      <c r="BD20" s="19"/>
      <c r="BE20" s="39"/>
      <c r="BF20" s="20"/>
      <c r="BG20" s="21"/>
      <c r="BH20" s="176" t="str">
        <f>Teilnehmerliste!H28</f>
        <v/>
      </c>
      <c r="BI20" s="176" t="str">
        <f>Teilnehmerliste!I28</f>
        <v/>
      </c>
      <c r="BJ20" s="176" t="str">
        <f>Teilnehmerliste!J28</f>
        <v/>
      </c>
      <c r="BK20" s="177">
        <f t="shared" si="14"/>
        <v>0</v>
      </c>
      <c r="BL20" s="177">
        <f t="shared" si="15"/>
        <v>0</v>
      </c>
      <c r="BM20" s="64">
        <f t="shared" si="16"/>
        <v>0</v>
      </c>
      <c r="BN20" s="178">
        <f t="shared" si="17"/>
        <v>0</v>
      </c>
      <c r="BO20" s="64">
        <f t="shared" si="18"/>
        <v>0</v>
      </c>
      <c r="BP20" s="64">
        <f t="shared" si="19"/>
        <v>0</v>
      </c>
      <c r="BQ20" s="64">
        <f t="shared" si="20"/>
        <v>0</v>
      </c>
      <c r="BR20" s="64">
        <f t="shared" si="21"/>
        <v>0</v>
      </c>
      <c r="BS20" s="64">
        <f t="shared" si="22"/>
        <v>0</v>
      </c>
      <c r="BT20" s="64">
        <f t="shared" si="23"/>
        <v>0</v>
      </c>
      <c r="BU20" s="178">
        <f t="shared" si="24"/>
        <v>0</v>
      </c>
      <c r="BV20" s="64">
        <f t="shared" si="25"/>
        <v>0</v>
      </c>
      <c r="BW20" s="64">
        <f t="shared" si="26"/>
        <v>0</v>
      </c>
      <c r="BX20" s="64">
        <f t="shared" si="27"/>
        <v>0</v>
      </c>
      <c r="BY20" s="64">
        <f t="shared" si="28"/>
        <v>0</v>
      </c>
      <c r="BZ20" s="64">
        <f t="shared" si="29"/>
        <v>0</v>
      </c>
      <c r="CA20" s="64">
        <f t="shared" si="30"/>
        <v>0</v>
      </c>
      <c r="CB20" s="179">
        <f t="shared" si="31"/>
        <v>0</v>
      </c>
      <c r="CC20" s="179">
        <f t="shared" si="32"/>
        <v>0</v>
      </c>
      <c r="CD20" s="179">
        <f t="shared" si="33"/>
        <v>0</v>
      </c>
      <c r="CE20" s="179">
        <f t="shared" si="34"/>
        <v>0</v>
      </c>
      <c r="CF20" s="179">
        <f t="shared" si="35"/>
        <v>0</v>
      </c>
      <c r="CG20" s="179">
        <f t="shared" si="36"/>
        <v>0</v>
      </c>
      <c r="CH20" s="179">
        <f t="shared" si="37"/>
        <v>0</v>
      </c>
    </row>
    <row r="21" spans="1:86" x14ac:dyDescent="0.2">
      <c r="A21" s="173">
        <f>Teilnehmerliste!A29</f>
        <v>10</v>
      </c>
      <c r="B21" s="174" t="str">
        <f>IF(Teilnehmerliste!B29="","",Teilnehmerliste!B29)</f>
        <v/>
      </c>
      <c r="C21" s="180" t="str">
        <f>IF(Teilnehmerliste!C29="","",Teilnehmerliste!C29)</f>
        <v/>
      </c>
      <c r="D21" s="175" t="str">
        <f>IF(Teilnehmerliste!G29="x","x",IF(Teilnehmerliste!G29="w","x"," "))</f>
        <v xml:space="preserve"> </v>
      </c>
      <c r="E21" s="6"/>
      <c r="F21" s="2"/>
      <c r="G21" s="2"/>
      <c r="H21" s="8"/>
      <c r="I21" s="42"/>
      <c r="J21" s="42"/>
      <c r="K21" s="17"/>
      <c r="L21" s="6"/>
      <c r="M21" s="2"/>
      <c r="N21" s="2"/>
      <c r="O21" s="2"/>
      <c r="P21" s="2"/>
      <c r="Q21" s="2"/>
      <c r="R21" s="5"/>
      <c r="S21" s="6"/>
      <c r="T21" s="2"/>
      <c r="U21" s="2"/>
      <c r="V21" s="4"/>
      <c r="W21" s="4"/>
      <c r="X21" s="4"/>
      <c r="Y21" s="5"/>
      <c r="Z21" s="6"/>
      <c r="AA21" s="2"/>
      <c r="AB21" s="2"/>
      <c r="AC21" s="4"/>
      <c r="AD21" s="4"/>
      <c r="AE21" s="4"/>
      <c r="AF21" s="5"/>
      <c r="AG21" s="6"/>
      <c r="AH21" s="2"/>
      <c r="AI21" s="2"/>
      <c r="AJ21" s="4"/>
      <c r="AK21" s="4"/>
      <c r="AL21" s="4"/>
      <c r="AM21" s="5"/>
      <c r="AN21" s="6"/>
      <c r="AO21" s="2"/>
      <c r="AP21" s="2"/>
      <c r="AQ21" s="4"/>
      <c r="AR21" s="4"/>
      <c r="AS21" s="4"/>
      <c r="AT21" s="5"/>
      <c r="AU21" s="6"/>
      <c r="AV21" s="2"/>
      <c r="AW21" s="2"/>
      <c r="AX21" s="4"/>
      <c r="AY21" s="4"/>
      <c r="AZ21" s="4"/>
      <c r="BA21" s="5"/>
      <c r="BB21" s="18"/>
      <c r="BC21" s="36"/>
      <c r="BD21" s="19"/>
      <c r="BE21" s="39"/>
      <c r="BF21" s="20"/>
      <c r="BG21" s="21"/>
      <c r="BH21" s="176" t="str">
        <f>Teilnehmerliste!H29</f>
        <v/>
      </c>
      <c r="BI21" s="176" t="str">
        <f>Teilnehmerliste!I29</f>
        <v/>
      </c>
      <c r="BJ21" s="176" t="str">
        <f>Teilnehmerliste!J29</f>
        <v/>
      </c>
      <c r="BK21" s="177">
        <f t="shared" si="14"/>
        <v>0</v>
      </c>
      <c r="BL21" s="177">
        <f t="shared" si="15"/>
        <v>0</v>
      </c>
      <c r="BM21" s="64">
        <f t="shared" si="16"/>
        <v>0</v>
      </c>
      <c r="BN21" s="178">
        <f t="shared" si="17"/>
        <v>0</v>
      </c>
      <c r="BO21" s="64">
        <f t="shared" si="18"/>
        <v>0</v>
      </c>
      <c r="BP21" s="64">
        <f t="shared" si="19"/>
        <v>0</v>
      </c>
      <c r="BQ21" s="64">
        <f t="shared" si="20"/>
        <v>0</v>
      </c>
      <c r="BR21" s="64">
        <f t="shared" si="21"/>
        <v>0</v>
      </c>
      <c r="BS21" s="64">
        <f t="shared" si="22"/>
        <v>0</v>
      </c>
      <c r="BT21" s="64">
        <f t="shared" si="23"/>
        <v>0</v>
      </c>
      <c r="BU21" s="178">
        <f t="shared" si="24"/>
        <v>0</v>
      </c>
      <c r="BV21" s="64">
        <f t="shared" si="25"/>
        <v>0</v>
      </c>
      <c r="BW21" s="64">
        <f t="shared" si="26"/>
        <v>0</v>
      </c>
      <c r="BX21" s="64">
        <f t="shared" si="27"/>
        <v>0</v>
      </c>
      <c r="BY21" s="64">
        <f t="shared" si="28"/>
        <v>0</v>
      </c>
      <c r="BZ21" s="64">
        <f t="shared" si="29"/>
        <v>0</v>
      </c>
      <c r="CA21" s="64">
        <f t="shared" si="30"/>
        <v>0</v>
      </c>
      <c r="CB21" s="179">
        <f t="shared" si="31"/>
        <v>0</v>
      </c>
      <c r="CC21" s="179">
        <f t="shared" si="32"/>
        <v>0</v>
      </c>
      <c r="CD21" s="179">
        <f t="shared" si="33"/>
        <v>0</v>
      </c>
      <c r="CE21" s="179">
        <f t="shared" si="34"/>
        <v>0</v>
      </c>
      <c r="CF21" s="179">
        <f t="shared" si="35"/>
        <v>0</v>
      </c>
      <c r="CG21" s="179">
        <f t="shared" si="36"/>
        <v>0</v>
      </c>
      <c r="CH21" s="179">
        <f t="shared" si="37"/>
        <v>0</v>
      </c>
    </row>
    <row r="22" spans="1:86" x14ac:dyDescent="0.2">
      <c r="A22" s="173">
        <f>Teilnehmerliste!A30</f>
        <v>11</v>
      </c>
      <c r="B22" s="174" t="str">
        <f>IF(Teilnehmerliste!B30="","",Teilnehmerliste!B30)</f>
        <v/>
      </c>
      <c r="C22" s="180" t="str">
        <f>IF(Teilnehmerliste!C30="","",Teilnehmerliste!C30)</f>
        <v/>
      </c>
      <c r="D22" s="175" t="str">
        <f>IF(Teilnehmerliste!G30="x","x",IF(Teilnehmerliste!G30="w","x"," "))</f>
        <v xml:space="preserve"> </v>
      </c>
      <c r="E22" s="6"/>
      <c r="F22" s="2"/>
      <c r="G22" s="2"/>
      <c r="H22" s="8"/>
      <c r="I22" s="42"/>
      <c r="J22" s="42"/>
      <c r="K22" s="17"/>
      <c r="L22" s="6"/>
      <c r="M22" s="2"/>
      <c r="N22" s="2"/>
      <c r="O22" s="2"/>
      <c r="P22" s="2"/>
      <c r="Q22" s="2"/>
      <c r="R22" s="5"/>
      <c r="S22" s="6"/>
      <c r="T22" s="2"/>
      <c r="U22" s="2"/>
      <c r="V22" s="4"/>
      <c r="W22" s="4"/>
      <c r="X22" s="4"/>
      <c r="Y22" s="5"/>
      <c r="Z22" s="6"/>
      <c r="AA22" s="2"/>
      <c r="AB22" s="2"/>
      <c r="AC22" s="4"/>
      <c r="AD22" s="4"/>
      <c r="AE22" s="4"/>
      <c r="AF22" s="5"/>
      <c r="AG22" s="6"/>
      <c r="AH22" s="2"/>
      <c r="AI22" s="2"/>
      <c r="AJ22" s="4"/>
      <c r="AK22" s="4"/>
      <c r="AL22" s="4"/>
      <c r="AM22" s="5"/>
      <c r="AN22" s="6"/>
      <c r="AO22" s="2"/>
      <c r="AP22" s="2"/>
      <c r="AQ22" s="4"/>
      <c r="AR22" s="4"/>
      <c r="AS22" s="4"/>
      <c r="AT22" s="5"/>
      <c r="AU22" s="6"/>
      <c r="AV22" s="2"/>
      <c r="AW22" s="2"/>
      <c r="AX22" s="4"/>
      <c r="AY22" s="4"/>
      <c r="AZ22" s="4"/>
      <c r="BA22" s="5"/>
      <c r="BB22" s="18"/>
      <c r="BC22" s="36"/>
      <c r="BD22" s="19"/>
      <c r="BE22" s="39"/>
      <c r="BF22" s="20"/>
      <c r="BG22" s="21"/>
      <c r="BH22" s="176" t="str">
        <f>Teilnehmerliste!H30</f>
        <v/>
      </c>
      <c r="BI22" s="176" t="str">
        <f>Teilnehmerliste!I30</f>
        <v/>
      </c>
      <c r="BJ22" s="176" t="str">
        <f>Teilnehmerliste!J30</f>
        <v/>
      </c>
      <c r="BK22" s="177">
        <f t="shared" si="14"/>
        <v>0</v>
      </c>
      <c r="BL22" s="177">
        <f t="shared" si="15"/>
        <v>0</v>
      </c>
      <c r="BM22" s="64">
        <f t="shared" si="16"/>
        <v>0</v>
      </c>
      <c r="BN22" s="178">
        <f t="shared" si="17"/>
        <v>0</v>
      </c>
      <c r="BO22" s="64">
        <f t="shared" si="18"/>
        <v>0</v>
      </c>
      <c r="BP22" s="64">
        <f t="shared" si="19"/>
        <v>0</v>
      </c>
      <c r="BQ22" s="64">
        <f t="shared" si="20"/>
        <v>0</v>
      </c>
      <c r="BR22" s="64">
        <f t="shared" si="21"/>
        <v>0</v>
      </c>
      <c r="BS22" s="64">
        <f t="shared" si="22"/>
        <v>0</v>
      </c>
      <c r="BT22" s="64">
        <f t="shared" si="23"/>
        <v>0</v>
      </c>
      <c r="BU22" s="178">
        <f t="shared" si="24"/>
        <v>0</v>
      </c>
      <c r="BV22" s="64">
        <f t="shared" si="25"/>
        <v>0</v>
      </c>
      <c r="BW22" s="64">
        <f t="shared" si="26"/>
        <v>0</v>
      </c>
      <c r="BX22" s="64">
        <f t="shared" si="27"/>
        <v>0</v>
      </c>
      <c r="BY22" s="64">
        <f t="shared" si="28"/>
        <v>0</v>
      </c>
      <c r="BZ22" s="64">
        <f t="shared" si="29"/>
        <v>0</v>
      </c>
      <c r="CA22" s="64">
        <f t="shared" si="30"/>
        <v>0</v>
      </c>
      <c r="CB22" s="179">
        <f t="shared" si="31"/>
        <v>0</v>
      </c>
      <c r="CC22" s="179">
        <f t="shared" si="32"/>
        <v>0</v>
      </c>
      <c r="CD22" s="179">
        <f t="shared" si="33"/>
        <v>0</v>
      </c>
      <c r="CE22" s="179">
        <f t="shared" si="34"/>
        <v>0</v>
      </c>
      <c r="CF22" s="179">
        <f t="shared" si="35"/>
        <v>0</v>
      </c>
      <c r="CG22" s="179">
        <f t="shared" si="36"/>
        <v>0</v>
      </c>
      <c r="CH22" s="179">
        <f t="shared" si="37"/>
        <v>0</v>
      </c>
    </row>
    <row r="23" spans="1:86" x14ac:dyDescent="0.2">
      <c r="A23" s="173">
        <f>Teilnehmerliste!A31</f>
        <v>12</v>
      </c>
      <c r="B23" s="174" t="str">
        <f>IF(Teilnehmerliste!B31="","",Teilnehmerliste!B31)</f>
        <v/>
      </c>
      <c r="C23" s="180" t="str">
        <f>IF(Teilnehmerliste!C31="","",Teilnehmerliste!C31)</f>
        <v/>
      </c>
      <c r="D23" s="175" t="str">
        <f>IF(Teilnehmerliste!G31="x","x",IF(Teilnehmerliste!G31="w","x"," "))</f>
        <v xml:space="preserve"> </v>
      </c>
      <c r="E23" s="6"/>
      <c r="F23" s="2"/>
      <c r="G23" s="2"/>
      <c r="H23" s="8"/>
      <c r="I23" s="42"/>
      <c r="J23" s="42"/>
      <c r="K23" s="17"/>
      <c r="L23" s="6"/>
      <c r="M23" s="2"/>
      <c r="N23" s="2"/>
      <c r="O23" s="2"/>
      <c r="P23" s="2"/>
      <c r="Q23" s="2"/>
      <c r="R23" s="5"/>
      <c r="S23" s="6"/>
      <c r="T23" s="2"/>
      <c r="U23" s="2"/>
      <c r="V23" s="4"/>
      <c r="W23" s="4"/>
      <c r="X23" s="4"/>
      <c r="Y23" s="5"/>
      <c r="Z23" s="6"/>
      <c r="AA23" s="2"/>
      <c r="AB23" s="2"/>
      <c r="AC23" s="4"/>
      <c r="AD23" s="4"/>
      <c r="AE23" s="4"/>
      <c r="AF23" s="5"/>
      <c r="AG23" s="6"/>
      <c r="AH23" s="2"/>
      <c r="AI23" s="2"/>
      <c r="AJ23" s="4"/>
      <c r="AK23" s="4"/>
      <c r="AL23" s="4"/>
      <c r="AM23" s="5"/>
      <c r="AN23" s="6"/>
      <c r="AO23" s="2"/>
      <c r="AP23" s="2"/>
      <c r="AQ23" s="4"/>
      <c r="AR23" s="4"/>
      <c r="AS23" s="4"/>
      <c r="AT23" s="5"/>
      <c r="AU23" s="6"/>
      <c r="AV23" s="2"/>
      <c r="AW23" s="2"/>
      <c r="AX23" s="4"/>
      <c r="AY23" s="4"/>
      <c r="AZ23" s="4"/>
      <c r="BA23" s="5"/>
      <c r="BB23" s="18"/>
      <c r="BC23" s="36"/>
      <c r="BD23" s="19"/>
      <c r="BE23" s="39"/>
      <c r="BF23" s="20"/>
      <c r="BG23" s="21"/>
      <c r="BH23" s="176" t="str">
        <f>Teilnehmerliste!H31</f>
        <v/>
      </c>
      <c r="BI23" s="176" t="str">
        <f>Teilnehmerliste!I31</f>
        <v/>
      </c>
      <c r="BJ23" s="176" t="str">
        <f>Teilnehmerliste!J31</f>
        <v/>
      </c>
      <c r="BK23" s="177">
        <f t="shared" si="14"/>
        <v>0</v>
      </c>
      <c r="BL23" s="177">
        <f t="shared" si="15"/>
        <v>0</v>
      </c>
      <c r="BM23" s="64">
        <f t="shared" si="16"/>
        <v>0</v>
      </c>
      <c r="BN23" s="178">
        <f t="shared" si="17"/>
        <v>0</v>
      </c>
      <c r="BO23" s="64">
        <f t="shared" si="18"/>
        <v>0</v>
      </c>
      <c r="BP23" s="64">
        <f t="shared" si="19"/>
        <v>0</v>
      </c>
      <c r="BQ23" s="64">
        <f t="shared" si="20"/>
        <v>0</v>
      </c>
      <c r="BR23" s="64">
        <f t="shared" si="21"/>
        <v>0</v>
      </c>
      <c r="BS23" s="64">
        <f t="shared" si="22"/>
        <v>0</v>
      </c>
      <c r="BT23" s="64">
        <f t="shared" si="23"/>
        <v>0</v>
      </c>
      <c r="BU23" s="178">
        <f t="shared" si="24"/>
        <v>0</v>
      </c>
      <c r="BV23" s="64">
        <f t="shared" si="25"/>
        <v>0</v>
      </c>
      <c r="BW23" s="64">
        <f t="shared" si="26"/>
        <v>0</v>
      </c>
      <c r="BX23" s="64">
        <f t="shared" si="27"/>
        <v>0</v>
      </c>
      <c r="BY23" s="64">
        <f t="shared" si="28"/>
        <v>0</v>
      </c>
      <c r="BZ23" s="64">
        <f t="shared" si="29"/>
        <v>0</v>
      </c>
      <c r="CA23" s="64">
        <f t="shared" si="30"/>
        <v>0</v>
      </c>
      <c r="CB23" s="179">
        <f t="shared" si="31"/>
        <v>0</v>
      </c>
      <c r="CC23" s="179">
        <f t="shared" si="32"/>
        <v>0</v>
      </c>
      <c r="CD23" s="179">
        <f t="shared" si="33"/>
        <v>0</v>
      </c>
      <c r="CE23" s="179">
        <f t="shared" si="34"/>
        <v>0</v>
      </c>
      <c r="CF23" s="179">
        <f t="shared" si="35"/>
        <v>0</v>
      </c>
      <c r="CG23" s="179">
        <f t="shared" si="36"/>
        <v>0</v>
      </c>
      <c r="CH23" s="179">
        <f t="shared" si="37"/>
        <v>0</v>
      </c>
    </row>
    <row r="24" spans="1:86" x14ac:dyDescent="0.2">
      <c r="A24" s="173">
        <f>Teilnehmerliste!A32</f>
        <v>13</v>
      </c>
      <c r="B24" s="174" t="str">
        <f>IF(Teilnehmerliste!B32="","",Teilnehmerliste!B32)</f>
        <v/>
      </c>
      <c r="C24" s="180" t="str">
        <f>IF(Teilnehmerliste!C32="","",Teilnehmerliste!C32)</f>
        <v/>
      </c>
      <c r="D24" s="175" t="str">
        <f>IF(Teilnehmerliste!G32="x","x",IF(Teilnehmerliste!G32="w","x"," "))</f>
        <v xml:space="preserve"> </v>
      </c>
      <c r="E24" s="6"/>
      <c r="F24" s="2"/>
      <c r="G24" s="2"/>
      <c r="H24" s="8"/>
      <c r="I24" s="42"/>
      <c r="J24" s="42"/>
      <c r="K24" s="17"/>
      <c r="L24" s="6"/>
      <c r="M24" s="2"/>
      <c r="N24" s="2"/>
      <c r="O24" s="2"/>
      <c r="P24" s="2"/>
      <c r="Q24" s="2"/>
      <c r="R24" s="5"/>
      <c r="S24" s="6"/>
      <c r="T24" s="2"/>
      <c r="U24" s="2"/>
      <c r="V24" s="4"/>
      <c r="W24" s="4"/>
      <c r="X24" s="4"/>
      <c r="Y24" s="5"/>
      <c r="Z24" s="6"/>
      <c r="AA24" s="2"/>
      <c r="AB24" s="2"/>
      <c r="AC24" s="4"/>
      <c r="AD24" s="4"/>
      <c r="AE24" s="4"/>
      <c r="AF24" s="5"/>
      <c r="AG24" s="6"/>
      <c r="AH24" s="2"/>
      <c r="AI24" s="2"/>
      <c r="AJ24" s="4"/>
      <c r="AK24" s="4"/>
      <c r="AL24" s="4"/>
      <c r="AM24" s="5"/>
      <c r="AN24" s="6"/>
      <c r="AO24" s="2"/>
      <c r="AP24" s="2"/>
      <c r="AQ24" s="4"/>
      <c r="AR24" s="4"/>
      <c r="AS24" s="4"/>
      <c r="AT24" s="5"/>
      <c r="AU24" s="6"/>
      <c r="AV24" s="2"/>
      <c r="AW24" s="2"/>
      <c r="AX24" s="4"/>
      <c r="AY24" s="4"/>
      <c r="AZ24" s="4"/>
      <c r="BA24" s="5"/>
      <c r="BB24" s="18"/>
      <c r="BC24" s="36"/>
      <c r="BD24" s="19"/>
      <c r="BE24" s="39"/>
      <c r="BF24" s="20"/>
      <c r="BG24" s="21"/>
      <c r="BH24" s="176" t="str">
        <f>Teilnehmerliste!H32</f>
        <v/>
      </c>
      <c r="BI24" s="176" t="str">
        <f>Teilnehmerliste!I32</f>
        <v/>
      </c>
      <c r="BJ24" s="176" t="str">
        <f>Teilnehmerliste!J32</f>
        <v/>
      </c>
      <c r="BK24" s="177">
        <f t="shared" si="14"/>
        <v>0</v>
      </c>
      <c r="BL24" s="177">
        <f t="shared" si="15"/>
        <v>0</v>
      </c>
      <c r="BM24" s="64">
        <f t="shared" si="16"/>
        <v>0</v>
      </c>
      <c r="BN24" s="178">
        <f t="shared" si="17"/>
        <v>0</v>
      </c>
      <c r="BO24" s="64">
        <f t="shared" si="18"/>
        <v>0</v>
      </c>
      <c r="BP24" s="64">
        <f t="shared" si="19"/>
        <v>0</v>
      </c>
      <c r="BQ24" s="64">
        <f t="shared" si="20"/>
        <v>0</v>
      </c>
      <c r="BR24" s="64">
        <f t="shared" si="21"/>
        <v>0</v>
      </c>
      <c r="BS24" s="64">
        <f t="shared" si="22"/>
        <v>0</v>
      </c>
      <c r="BT24" s="64">
        <f t="shared" si="23"/>
        <v>0</v>
      </c>
      <c r="BU24" s="178">
        <f t="shared" si="24"/>
        <v>0</v>
      </c>
      <c r="BV24" s="64">
        <f t="shared" si="25"/>
        <v>0</v>
      </c>
      <c r="BW24" s="64">
        <f t="shared" si="26"/>
        <v>0</v>
      </c>
      <c r="BX24" s="64">
        <f t="shared" si="27"/>
        <v>0</v>
      </c>
      <c r="BY24" s="64">
        <f t="shared" si="28"/>
        <v>0</v>
      </c>
      <c r="BZ24" s="64">
        <f t="shared" si="29"/>
        <v>0</v>
      </c>
      <c r="CA24" s="64">
        <f t="shared" si="30"/>
        <v>0</v>
      </c>
      <c r="CB24" s="179">
        <f t="shared" si="31"/>
        <v>0</v>
      </c>
      <c r="CC24" s="179">
        <f t="shared" si="32"/>
        <v>0</v>
      </c>
      <c r="CD24" s="179">
        <f t="shared" si="33"/>
        <v>0</v>
      </c>
      <c r="CE24" s="179">
        <f t="shared" si="34"/>
        <v>0</v>
      </c>
      <c r="CF24" s="179">
        <f t="shared" si="35"/>
        <v>0</v>
      </c>
      <c r="CG24" s="179">
        <f t="shared" si="36"/>
        <v>0</v>
      </c>
      <c r="CH24" s="179">
        <f t="shared" si="37"/>
        <v>0</v>
      </c>
    </row>
    <row r="25" spans="1:86" x14ac:dyDescent="0.2">
      <c r="A25" s="173">
        <f>Teilnehmerliste!A33</f>
        <v>14</v>
      </c>
      <c r="B25" s="174" t="str">
        <f>IF(Teilnehmerliste!B33="","",Teilnehmerliste!B33)</f>
        <v/>
      </c>
      <c r="C25" s="180" t="str">
        <f>IF(Teilnehmerliste!C33="","",Teilnehmerliste!C33)</f>
        <v/>
      </c>
      <c r="D25" s="175" t="str">
        <f>IF(Teilnehmerliste!G33="x","x",IF(Teilnehmerliste!G33="w","x"," "))</f>
        <v xml:space="preserve"> </v>
      </c>
      <c r="E25" s="6"/>
      <c r="F25" s="2"/>
      <c r="G25" s="2"/>
      <c r="H25" s="8"/>
      <c r="I25" s="42"/>
      <c r="J25" s="42"/>
      <c r="K25" s="17"/>
      <c r="L25" s="6"/>
      <c r="M25" s="2"/>
      <c r="N25" s="2"/>
      <c r="O25" s="2"/>
      <c r="P25" s="2"/>
      <c r="Q25" s="2"/>
      <c r="R25" s="5"/>
      <c r="S25" s="6"/>
      <c r="T25" s="2"/>
      <c r="U25" s="2"/>
      <c r="V25" s="4"/>
      <c r="W25" s="4"/>
      <c r="X25" s="4"/>
      <c r="Y25" s="5"/>
      <c r="Z25" s="6"/>
      <c r="AA25" s="2"/>
      <c r="AB25" s="2"/>
      <c r="AC25" s="4"/>
      <c r="AD25" s="4"/>
      <c r="AE25" s="4"/>
      <c r="AF25" s="5"/>
      <c r="AG25" s="6"/>
      <c r="AH25" s="2"/>
      <c r="AI25" s="2"/>
      <c r="AJ25" s="4"/>
      <c r="AK25" s="4"/>
      <c r="AL25" s="4"/>
      <c r="AM25" s="5"/>
      <c r="AN25" s="6"/>
      <c r="AO25" s="2"/>
      <c r="AP25" s="2"/>
      <c r="AQ25" s="4"/>
      <c r="AR25" s="4"/>
      <c r="AS25" s="4"/>
      <c r="AT25" s="5"/>
      <c r="AU25" s="6"/>
      <c r="AV25" s="2"/>
      <c r="AW25" s="2"/>
      <c r="AX25" s="4"/>
      <c r="AY25" s="4"/>
      <c r="AZ25" s="4"/>
      <c r="BA25" s="5"/>
      <c r="BB25" s="18"/>
      <c r="BC25" s="36"/>
      <c r="BD25" s="19"/>
      <c r="BE25" s="39"/>
      <c r="BF25" s="20"/>
      <c r="BG25" s="21"/>
      <c r="BH25" s="176" t="str">
        <f>Teilnehmerliste!H33</f>
        <v/>
      </c>
      <c r="BI25" s="176" t="str">
        <f>Teilnehmerliste!I33</f>
        <v/>
      </c>
      <c r="BJ25" s="176" t="str">
        <f>Teilnehmerliste!J33</f>
        <v/>
      </c>
      <c r="BK25" s="177">
        <f t="shared" si="14"/>
        <v>0</v>
      </c>
      <c r="BL25" s="177">
        <f t="shared" si="15"/>
        <v>0</v>
      </c>
      <c r="BM25" s="64">
        <f t="shared" si="16"/>
        <v>0</v>
      </c>
      <c r="BN25" s="178">
        <f t="shared" si="17"/>
        <v>0</v>
      </c>
      <c r="BO25" s="64">
        <f t="shared" si="18"/>
        <v>0</v>
      </c>
      <c r="BP25" s="64">
        <f t="shared" si="19"/>
        <v>0</v>
      </c>
      <c r="BQ25" s="64">
        <f t="shared" si="20"/>
        <v>0</v>
      </c>
      <c r="BR25" s="64">
        <f t="shared" si="21"/>
        <v>0</v>
      </c>
      <c r="BS25" s="64">
        <f t="shared" si="22"/>
        <v>0</v>
      </c>
      <c r="BT25" s="64">
        <f t="shared" si="23"/>
        <v>0</v>
      </c>
      <c r="BU25" s="178">
        <f t="shared" si="24"/>
        <v>0</v>
      </c>
      <c r="BV25" s="64">
        <f t="shared" si="25"/>
        <v>0</v>
      </c>
      <c r="BW25" s="64">
        <f t="shared" si="26"/>
        <v>0</v>
      </c>
      <c r="BX25" s="64">
        <f t="shared" si="27"/>
        <v>0</v>
      </c>
      <c r="BY25" s="64">
        <f t="shared" si="28"/>
        <v>0</v>
      </c>
      <c r="BZ25" s="64">
        <f t="shared" si="29"/>
        <v>0</v>
      </c>
      <c r="CA25" s="64">
        <f t="shared" si="30"/>
        <v>0</v>
      </c>
      <c r="CB25" s="179">
        <f t="shared" si="31"/>
        <v>0</v>
      </c>
      <c r="CC25" s="179">
        <f t="shared" si="32"/>
        <v>0</v>
      </c>
      <c r="CD25" s="179">
        <f t="shared" si="33"/>
        <v>0</v>
      </c>
      <c r="CE25" s="179">
        <f t="shared" si="34"/>
        <v>0</v>
      </c>
      <c r="CF25" s="179">
        <f t="shared" si="35"/>
        <v>0</v>
      </c>
      <c r="CG25" s="179">
        <f t="shared" si="36"/>
        <v>0</v>
      </c>
      <c r="CH25" s="179">
        <f t="shared" si="37"/>
        <v>0</v>
      </c>
    </row>
    <row r="26" spans="1:86" x14ac:dyDescent="0.2">
      <c r="A26" s="173">
        <f>Teilnehmerliste!A34</f>
        <v>15</v>
      </c>
      <c r="B26" s="174" t="str">
        <f>IF(Teilnehmerliste!B34="","",Teilnehmerliste!B34)</f>
        <v/>
      </c>
      <c r="C26" s="180" t="str">
        <f>IF(Teilnehmerliste!C34="","",Teilnehmerliste!C34)</f>
        <v/>
      </c>
      <c r="D26" s="175" t="str">
        <f>IF(Teilnehmerliste!G34="x","x",IF(Teilnehmerliste!G34="w","x"," "))</f>
        <v xml:space="preserve"> </v>
      </c>
      <c r="E26" s="6"/>
      <c r="F26" s="2"/>
      <c r="G26" s="2"/>
      <c r="H26" s="8"/>
      <c r="I26" s="42"/>
      <c r="J26" s="42"/>
      <c r="K26" s="17"/>
      <c r="L26" s="6"/>
      <c r="M26" s="2"/>
      <c r="N26" s="2"/>
      <c r="O26" s="2"/>
      <c r="P26" s="2"/>
      <c r="Q26" s="2"/>
      <c r="R26" s="5"/>
      <c r="S26" s="6"/>
      <c r="T26" s="2"/>
      <c r="U26" s="2"/>
      <c r="V26" s="4"/>
      <c r="W26" s="4"/>
      <c r="X26" s="4"/>
      <c r="Y26" s="5"/>
      <c r="Z26" s="6"/>
      <c r="AA26" s="2"/>
      <c r="AB26" s="2"/>
      <c r="AC26" s="4"/>
      <c r="AD26" s="4"/>
      <c r="AE26" s="4"/>
      <c r="AF26" s="5"/>
      <c r="AG26" s="6"/>
      <c r="AH26" s="2"/>
      <c r="AI26" s="2"/>
      <c r="AJ26" s="4"/>
      <c r="AK26" s="4"/>
      <c r="AL26" s="4"/>
      <c r="AM26" s="5"/>
      <c r="AN26" s="6"/>
      <c r="AO26" s="2"/>
      <c r="AP26" s="2"/>
      <c r="AQ26" s="4"/>
      <c r="AR26" s="4"/>
      <c r="AS26" s="4"/>
      <c r="AT26" s="5"/>
      <c r="AU26" s="6"/>
      <c r="AV26" s="2"/>
      <c r="AW26" s="2"/>
      <c r="AX26" s="4"/>
      <c r="AY26" s="4"/>
      <c r="AZ26" s="4"/>
      <c r="BA26" s="5"/>
      <c r="BB26" s="18"/>
      <c r="BC26" s="36"/>
      <c r="BD26" s="19"/>
      <c r="BE26" s="39"/>
      <c r="BF26" s="20"/>
      <c r="BG26" s="21"/>
      <c r="BH26" s="176" t="str">
        <f>Teilnehmerliste!H34</f>
        <v/>
      </c>
      <c r="BI26" s="176" t="str">
        <f>Teilnehmerliste!I34</f>
        <v/>
      </c>
      <c r="BJ26" s="176" t="str">
        <f>Teilnehmerliste!J34</f>
        <v/>
      </c>
      <c r="BK26" s="177">
        <f t="shared" si="14"/>
        <v>0</v>
      </c>
      <c r="BL26" s="177">
        <f t="shared" si="15"/>
        <v>0</v>
      </c>
      <c r="BM26" s="64">
        <f t="shared" si="16"/>
        <v>0</v>
      </c>
      <c r="BN26" s="178">
        <f t="shared" si="17"/>
        <v>0</v>
      </c>
      <c r="BO26" s="64">
        <f t="shared" si="18"/>
        <v>0</v>
      </c>
      <c r="BP26" s="64">
        <f t="shared" si="19"/>
        <v>0</v>
      </c>
      <c r="BQ26" s="64">
        <f t="shared" si="20"/>
        <v>0</v>
      </c>
      <c r="BR26" s="64">
        <f t="shared" si="21"/>
        <v>0</v>
      </c>
      <c r="BS26" s="64">
        <f t="shared" si="22"/>
        <v>0</v>
      </c>
      <c r="BT26" s="64">
        <f t="shared" si="23"/>
        <v>0</v>
      </c>
      <c r="BU26" s="178">
        <f t="shared" si="24"/>
        <v>0</v>
      </c>
      <c r="BV26" s="64">
        <f t="shared" si="25"/>
        <v>0</v>
      </c>
      <c r="BW26" s="64">
        <f t="shared" si="26"/>
        <v>0</v>
      </c>
      <c r="BX26" s="64">
        <f t="shared" si="27"/>
        <v>0</v>
      </c>
      <c r="BY26" s="64">
        <f t="shared" si="28"/>
        <v>0</v>
      </c>
      <c r="BZ26" s="64">
        <f t="shared" si="29"/>
        <v>0</v>
      </c>
      <c r="CA26" s="64">
        <f t="shared" si="30"/>
        <v>0</v>
      </c>
      <c r="CB26" s="179">
        <f t="shared" si="31"/>
        <v>0</v>
      </c>
      <c r="CC26" s="179">
        <f t="shared" si="32"/>
        <v>0</v>
      </c>
      <c r="CD26" s="179">
        <f t="shared" si="33"/>
        <v>0</v>
      </c>
      <c r="CE26" s="179">
        <f t="shared" si="34"/>
        <v>0</v>
      </c>
      <c r="CF26" s="179">
        <f t="shared" si="35"/>
        <v>0</v>
      </c>
      <c r="CG26" s="179">
        <f t="shared" si="36"/>
        <v>0</v>
      </c>
      <c r="CH26" s="179">
        <f t="shared" si="37"/>
        <v>0</v>
      </c>
    </row>
    <row r="27" spans="1:86" x14ac:dyDescent="0.2">
      <c r="A27" s="173">
        <f>Teilnehmerliste!A35</f>
        <v>16</v>
      </c>
      <c r="B27" s="174" t="str">
        <f>IF(Teilnehmerliste!B35="","",Teilnehmerliste!B35)</f>
        <v/>
      </c>
      <c r="C27" s="180" t="str">
        <f>IF(Teilnehmerliste!C35="","",Teilnehmerliste!C35)</f>
        <v/>
      </c>
      <c r="D27" s="175" t="str">
        <f>IF(Teilnehmerliste!G35="x","x",IF(Teilnehmerliste!G35="w","x"," "))</f>
        <v xml:space="preserve"> </v>
      </c>
      <c r="E27" s="6"/>
      <c r="F27" s="2"/>
      <c r="G27" s="2"/>
      <c r="H27" s="8"/>
      <c r="I27" s="42"/>
      <c r="J27" s="42"/>
      <c r="K27" s="17"/>
      <c r="L27" s="6"/>
      <c r="M27" s="2"/>
      <c r="N27" s="2"/>
      <c r="O27" s="2"/>
      <c r="P27" s="2"/>
      <c r="Q27" s="2"/>
      <c r="R27" s="5"/>
      <c r="S27" s="6"/>
      <c r="T27" s="2"/>
      <c r="U27" s="2"/>
      <c r="V27" s="4"/>
      <c r="W27" s="4"/>
      <c r="X27" s="4"/>
      <c r="Y27" s="5"/>
      <c r="Z27" s="6"/>
      <c r="AA27" s="2"/>
      <c r="AB27" s="2"/>
      <c r="AC27" s="4"/>
      <c r="AD27" s="4"/>
      <c r="AE27" s="4"/>
      <c r="AF27" s="5"/>
      <c r="AG27" s="6"/>
      <c r="AH27" s="2"/>
      <c r="AI27" s="2"/>
      <c r="AJ27" s="4"/>
      <c r="AK27" s="4"/>
      <c r="AL27" s="4"/>
      <c r="AM27" s="5"/>
      <c r="AN27" s="6"/>
      <c r="AO27" s="2"/>
      <c r="AP27" s="2"/>
      <c r="AQ27" s="4"/>
      <c r="AR27" s="4"/>
      <c r="AS27" s="4"/>
      <c r="AT27" s="5"/>
      <c r="AU27" s="6"/>
      <c r="AV27" s="2"/>
      <c r="AW27" s="2"/>
      <c r="AX27" s="4"/>
      <c r="AY27" s="4"/>
      <c r="AZ27" s="4"/>
      <c r="BA27" s="5"/>
      <c r="BB27" s="18"/>
      <c r="BC27" s="36"/>
      <c r="BD27" s="19"/>
      <c r="BE27" s="39"/>
      <c r="BF27" s="20"/>
      <c r="BG27" s="21"/>
      <c r="BH27" s="176" t="str">
        <f>Teilnehmerliste!H35</f>
        <v/>
      </c>
      <c r="BI27" s="176" t="str">
        <f>Teilnehmerliste!I35</f>
        <v/>
      </c>
      <c r="BJ27" s="176" t="str">
        <f>Teilnehmerliste!J35</f>
        <v/>
      </c>
      <c r="BK27" s="177">
        <f t="shared" si="14"/>
        <v>0</v>
      </c>
      <c r="BL27" s="177">
        <f t="shared" si="15"/>
        <v>0</v>
      </c>
      <c r="BM27" s="64">
        <f t="shared" si="16"/>
        <v>0</v>
      </c>
      <c r="BN27" s="178">
        <f t="shared" si="17"/>
        <v>0</v>
      </c>
      <c r="BO27" s="64">
        <f t="shared" si="18"/>
        <v>0</v>
      </c>
      <c r="BP27" s="64">
        <f t="shared" si="19"/>
        <v>0</v>
      </c>
      <c r="BQ27" s="64">
        <f t="shared" si="20"/>
        <v>0</v>
      </c>
      <c r="BR27" s="64">
        <f t="shared" si="21"/>
        <v>0</v>
      </c>
      <c r="BS27" s="64">
        <f t="shared" si="22"/>
        <v>0</v>
      </c>
      <c r="BT27" s="64">
        <f t="shared" si="23"/>
        <v>0</v>
      </c>
      <c r="BU27" s="178">
        <f t="shared" si="24"/>
        <v>0</v>
      </c>
      <c r="BV27" s="64">
        <f t="shared" si="25"/>
        <v>0</v>
      </c>
      <c r="BW27" s="64">
        <f t="shared" si="26"/>
        <v>0</v>
      </c>
      <c r="BX27" s="64">
        <f t="shared" si="27"/>
        <v>0</v>
      </c>
      <c r="BY27" s="64">
        <f t="shared" si="28"/>
        <v>0</v>
      </c>
      <c r="BZ27" s="64">
        <f t="shared" si="29"/>
        <v>0</v>
      </c>
      <c r="CA27" s="64">
        <f t="shared" si="30"/>
        <v>0</v>
      </c>
      <c r="CB27" s="179">
        <f t="shared" si="31"/>
        <v>0</v>
      </c>
      <c r="CC27" s="179">
        <f t="shared" si="32"/>
        <v>0</v>
      </c>
      <c r="CD27" s="179">
        <f t="shared" si="33"/>
        <v>0</v>
      </c>
      <c r="CE27" s="179">
        <f t="shared" si="34"/>
        <v>0</v>
      </c>
      <c r="CF27" s="179">
        <f t="shared" si="35"/>
        <v>0</v>
      </c>
      <c r="CG27" s="179">
        <f t="shared" si="36"/>
        <v>0</v>
      </c>
      <c r="CH27" s="179">
        <f t="shared" si="37"/>
        <v>0</v>
      </c>
    </row>
    <row r="28" spans="1:86" x14ac:dyDescent="0.2">
      <c r="A28" s="173">
        <f>Teilnehmerliste!A36</f>
        <v>17</v>
      </c>
      <c r="B28" s="174" t="str">
        <f>IF(Teilnehmerliste!B36="","",Teilnehmerliste!B36)</f>
        <v/>
      </c>
      <c r="C28" s="180" t="str">
        <f>IF(Teilnehmerliste!C36="","",Teilnehmerliste!C36)</f>
        <v/>
      </c>
      <c r="D28" s="175" t="str">
        <f>IF(Teilnehmerliste!G36="x","x",IF(Teilnehmerliste!G36="w","x"," "))</f>
        <v xml:space="preserve"> </v>
      </c>
      <c r="E28" s="6"/>
      <c r="F28" s="2"/>
      <c r="G28" s="2"/>
      <c r="H28" s="8"/>
      <c r="I28" s="42"/>
      <c r="J28" s="42"/>
      <c r="K28" s="17"/>
      <c r="L28" s="6"/>
      <c r="M28" s="2"/>
      <c r="N28" s="2"/>
      <c r="O28" s="2"/>
      <c r="P28" s="2"/>
      <c r="Q28" s="2"/>
      <c r="R28" s="5"/>
      <c r="S28" s="6"/>
      <c r="T28" s="2"/>
      <c r="U28" s="2"/>
      <c r="V28" s="4"/>
      <c r="W28" s="4"/>
      <c r="X28" s="4"/>
      <c r="Y28" s="5"/>
      <c r="Z28" s="6"/>
      <c r="AA28" s="2"/>
      <c r="AB28" s="2"/>
      <c r="AC28" s="4"/>
      <c r="AD28" s="4"/>
      <c r="AE28" s="4"/>
      <c r="AF28" s="5"/>
      <c r="AG28" s="6"/>
      <c r="AH28" s="2"/>
      <c r="AI28" s="2"/>
      <c r="AJ28" s="4"/>
      <c r="AK28" s="4"/>
      <c r="AL28" s="4"/>
      <c r="AM28" s="5"/>
      <c r="AN28" s="6"/>
      <c r="AO28" s="2"/>
      <c r="AP28" s="2"/>
      <c r="AQ28" s="4"/>
      <c r="AR28" s="4"/>
      <c r="AS28" s="4"/>
      <c r="AT28" s="5"/>
      <c r="AU28" s="6"/>
      <c r="AV28" s="2"/>
      <c r="AW28" s="2"/>
      <c r="AX28" s="4"/>
      <c r="AY28" s="4"/>
      <c r="AZ28" s="4"/>
      <c r="BA28" s="5"/>
      <c r="BB28" s="18"/>
      <c r="BC28" s="36"/>
      <c r="BD28" s="19"/>
      <c r="BE28" s="39"/>
      <c r="BF28" s="20"/>
      <c r="BG28" s="21"/>
      <c r="BH28" s="176" t="str">
        <f>Teilnehmerliste!H36</f>
        <v/>
      </c>
      <c r="BI28" s="176" t="str">
        <f>Teilnehmerliste!I36</f>
        <v/>
      </c>
      <c r="BJ28" s="176" t="str">
        <f>Teilnehmerliste!J36</f>
        <v/>
      </c>
      <c r="BK28" s="177">
        <f t="shared" si="14"/>
        <v>0</v>
      </c>
      <c r="BL28" s="177">
        <f t="shared" si="15"/>
        <v>0</v>
      </c>
      <c r="BM28" s="64">
        <f t="shared" si="16"/>
        <v>0</v>
      </c>
      <c r="BN28" s="178">
        <f t="shared" si="17"/>
        <v>0</v>
      </c>
      <c r="BO28" s="64">
        <f t="shared" si="18"/>
        <v>0</v>
      </c>
      <c r="BP28" s="64">
        <f t="shared" si="19"/>
        <v>0</v>
      </c>
      <c r="BQ28" s="64">
        <f t="shared" si="20"/>
        <v>0</v>
      </c>
      <c r="BR28" s="64">
        <f t="shared" si="21"/>
        <v>0</v>
      </c>
      <c r="BS28" s="64">
        <f t="shared" si="22"/>
        <v>0</v>
      </c>
      <c r="BT28" s="64">
        <f t="shared" si="23"/>
        <v>0</v>
      </c>
      <c r="BU28" s="178">
        <f t="shared" si="24"/>
        <v>0</v>
      </c>
      <c r="BV28" s="64">
        <f t="shared" si="25"/>
        <v>0</v>
      </c>
      <c r="BW28" s="64">
        <f t="shared" si="26"/>
        <v>0</v>
      </c>
      <c r="BX28" s="64">
        <f t="shared" si="27"/>
        <v>0</v>
      </c>
      <c r="BY28" s="64">
        <f t="shared" si="28"/>
        <v>0</v>
      </c>
      <c r="BZ28" s="64">
        <f t="shared" si="29"/>
        <v>0</v>
      </c>
      <c r="CA28" s="64">
        <f t="shared" si="30"/>
        <v>0</v>
      </c>
      <c r="CB28" s="179">
        <f t="shared" si="31"/>
        <v>0</v>
      </c>
      <c r="CC28" s="179">
        <f t="shared" si="32"/>
        <v>0</v>
      </c>
      <c r="CD28" s="179">
        <f t="shared" si="33"/>
        <v>0</v>
      </c>
      <c r="CE28" s="179">
        <f t="shared" si="34"/>
        <v>0</v>
      </c>
      <c r="CF28" s="179">
        <f t="shared" si="35"/>
        <v>0</v>
      </c>
      <c r="CG28" s="179">
        <f t="shared" si="36"/>
        <v>0</v>
      </c>
      <c r="CH28" s="179">
        <f t="shared" si="37"/>
        <v>0</v>
      </c>
    </row>
    <row r="29" spans="1:86" x14ac:dyDescent="0.2">
      <c r="A29" s="173">
        <f>Teilnehmerliste!A37</f>
        <v>18</v>
      </c>
      <c r="B29" s="174" t="str">
        <f>IF(Teilnehmerliste!B37="","",Teilnehmerliste!B37)</f>
        <v/>
      </c>
      <c r="C29" s="180" t="str">
        <f>IF(Teilnehmerliste!C37="","",Teilnehmerliste!C37)</f>
        <v/>
      </c>
      <c r="D29" s="175" t="str">
        <f>IF(Teilnehmerliste!G37="x","x",IF(Teilnehmerliste!G37="w","x"," "))</f>
        <v xml:space="preserve"> </v>
      </c>
      <c r="E29" s="6"/>
      <c r="F29" s="2"/>
      <c r="G29" s="2"/>
      <c r="H29" s="8"/>
      <c r="I29" s="42"/>
      <c r="J29" s="42"/>
      <c r="K29" s="17"/>
      <c r="L29" s="6"/>
      <c r="M29" s="2"/>
      <c r="N29" s="2"/>
      <c r="O29" s="2"/>
      <c r="P29" s="2"/>
      <c r="Q29" s="2"/>
      <c r="R29" s="5"/>
      <c r="S29" s="6"/>
      <c r="T29" s="2"/>
      <c r="U29" s="2"/>
      <c r="V29" s="4"/>
      <c r="W29" s="4"/>
      <c r="X29" s="4"/>
      <c r="Y29" s="5"/>
      <c r="Z29" s="6"/>
      <c r="AA29" s="2"/>
      <c r="AB29" s="2"/>
      <c r="AC29" s="4"/>
      <c r="AD29" s="4"/>
      <c r="AE29" s="4"/>
      <c r="AF29" s="5"/>
      <c r="AG29" s="6"/>
      <c r="AH29" s="2"/>
      <c r="AI29" s="2"/>
      <c r="AJ29" s="4"/>
      <c r="AK29" s="4"/>
      <c r="AL29" s="4"/>
      <c r="AM29" s="5"/>
      <c r="AN29" s="6"/>
      <c r="AO29" s="2"/>
      <c r="AP29" s="2"/>
      <c r="AQ29" s="4"/>
      <c r="AR29" s="4"/>
      <c r="AS29" s="4"/>
      <c r="AT29" s="5"/>
      <c r="AU29" s="6"/>
      <c r="AV29" s="2"/>
      <c r="AW29" s="2"/>
      <c r="AX29" s="4"/>
      <c r="AY29" s="4"/>
      <c r="AZ29" s="4"/>
      <c r="BA29" s="5"/>
      <c r="BB29" s="18"/>
      <c r="BC29" s="36"/>
      <c r="BD29" s="19"/>
      <c r="BE29" s="39"/>
      <c r="BF29" s="20"/>
      <c r="BG29" s="21"/>
      <c r="BH29" s="176" t="str">
        <f>Teilnehmerliste!H37</f>
        <v/>
      </c>
      <c r="BI29" s="176" t="str">
        <f>Teilnehmerliste!I37</f>
        <v/>
      </c>
      <c r="BJ29" s="176" t="str">
        <f>Teilnehmerliste!J37</f>
        <v/>
      </c>
      <c r="BK29" s="177">
        <f t="shared" si="14"/>
        <v>0</v>
      </c>
      <c r="BL29" s="177">
        <f t="shared" si="15"/>
        <v>0</v>
      </c>
      <c r="BM29" s="64">
        <f t="shared" si="16"/>
        <v>0</v>
      </c>
      <c r="BN29" s="178">
        <f t="shared" si="17"/>
        <v>0</v>
      </c>
      <c r="BO29" s="64">
        <f t="shared" si="18"/>
        <v>0</v>
      </c>
      <c r="BP29" s="64">
        <f t="shared" si="19"/>
        <v>0</v>
      </c>
      <c r="BQ29" s="64">
        <f t="shared" si="20"/>
        <v>0</v>
      </c>
      <c r="BR29" s="64">
        <f t="shared" si="21"/>
        <v>0</v>
      </c>
      <c r="BS29" s="64">
        <f t="shared" si="22"/>
        <v>0</v>
      </c>
      <c r="BT29" s="64">
        <f t="shared" si="23"/>
        <v>0</v>
      </c>
      <c r="BU29" s="178">
        <f t="shared" si="24"/>
        <v>0</v>
      </c>
      <c r="BV29" s="64">
        <f t="shared" si="25"/>
        <v>0</v>
      </c>
      <c r="BW29" s="64">
        <f t="shared" si="26"/>
        <v>0</v>
      </c>
      <c r="BX29" s="64">
        <f t="shared" si="27"/>
        <v>0</v>
      </c>
      <c r="BY29" s="64">
        <f t="shared" si="28"/>
        <v>0</v>
      </c>
      <c r="BZ29" s="64">
        <f t="shared" si="29"/>
        <v>0</v>
      </c>
      <c r="CA29" s="64">
        <f t="shared" si="30"/>
        <v>0</v>
      </c>
      <c r="CB29" s="179">
        <f t="shared" si="31"/>
        <v>0</v>
      </c>
      <c r="CC29" s="179">
        <f t="shared" si="32"/>
        <v>0</v>
      </c>
      <c r="CD29" s="179">
        <f t="shared" si="33"/>
        <v>0</v>
      </c>
      <c r="CE29" s="179">
        <f t="shared" si="34"/>
        <v>0</v>
      </c>
      <c r="CF29" s="179">
        <f t="shared" si="35"/>
        <v>0</v>
      </c>
      <c r="CG29" s="179">
        <f t="shared" si="36"/>
        <v>0</v>
      </c>
      <c r="CH29" s="179">
        <f t="shared" si="37"/>
        <v>0</v>
      </c>
    </row>
    <row r="30" spans="1:86" x14ac:dyDescent="0.2">
      <c r="A30" s="173">
        <f>Teilnehmerliste!A38</f>
        <v>19</v>
      </c>
      <c r="B30" s="174" t="str">
        <f>IF(Teilnehmerliste!B38="","",Teilnehmerliste!B38)</f>
        <v/>
      </c>
      <c r="C30" s="180" t="str">
        <f>IF(Teilnehmerliste!C38="","",Teilnehmerliste!C38)</f>
        <v/>
      </c>
      <c r="D30" s="175" t="str">
        <f>IF(Teilnehmerliste!G38="x","x",IF(Teilnehmerliste!G38="w","x"," "))</f>
        <v xml:space="preserve"> </v>
      </c>
      <c r="E30" s="6"/>
      <c r="F30" s="2"/>
      <c r="G30" s="2"/>
      <c r="H30" s="8"/>
      <c r="I30" s="42"/>
      <c r="J30" s="42"/>
      <c r="K30" s="17"/>
      <c r="L30" s="6"/>
      <c r="M30" s="2"/>
      <c r="N30" s="2"/>
      <c r="O30" s="2"/>
      <c r="P30" s="2"/>
      <c r="Q30" s="2"/>
      <c r="R30" s="5"/>
      <c r="S30" s="6"/>
      <c r="T30" s="2"/>
      <c r="U30" s="2"/>
      <c r="V30" s="4"/>
      <c r="W30" s="4"/>
      <c r="X30" s="4"/>
      <c r="Y30" s="5"/>
      <c r="Z30" s="6"/>
      <c r="AA30" s="2"/>
      <c r="AB30" s="2"/>
      <c r="AC30" s="4"/>
      <c r="AD30" s="4"/>
      <c r="AE30" s="4"/>
      <c r="AF30" s="5"/>
      <c r="AG30" s="6"/>
      <c r="AH30" s="2"/>
      <c r="AI30" s="2"/>
      <c r="AJ30" s="4"/>
      <c r="AK30" s="4"/>
      <c r="AL30" s="4"/>
      <c r="AM30" s="5"/>
      <c r="AN30" s="6"/>
      <c r="AO30" s="2"/>
      <c r="AP30" s="2"/>
      <c r="AQ30" s="4"/>
      <c r="AR30" s="4"/>
      <c r="AS30" s="4"/>
      <c r="AT30" s="5"/>
      <c r="AU30" s="6"/>
      <c r="AV30" s="2"/>
      <c r="AW30" s="2"/>
      <c r="AX30" s="4"/>
      <c r="AY30" s="4"/>
      <c r="AZ30" s="4"/>
      <c r="BA30" s="5"/>
      <c r="BB30" s="18"/>
      <c r="BC30" s="36"/>
      <c r="BD30" s="19"/>
      <c r="BE30" s="39"/>
      <c r="BF30" s="20"/>
      <c r="BG30" s="21"/>
      <c r="BH30" s="176" t="str">
        <f>Teilnehmerliste!H38</f>
        <v/>
      </c>
      <c r="BI30" s="176" t="str">
        <f>Teilnehmerliste!I38</f>
        <v/>
      </c>
      <c r="BJ30" s="176" t="str">
        <f>Teilnehmerliste!J38</f>
        <v/>
      </c>
      <c r="BK30" s="177">
        <f t="shared" si="14"/>
        <v>0</v>
      </c>
      <c r="BL30" s="177">
        <f t="shared" si="15"/>
        <v>0</v>
      </c>
      <c r="BM30" s="64">
        <f t="shared" si="16"/>
        <v>0</v>
      </c>
      <c r="BN30" s="178">
        <f t="shared" si="17"/>
        <v>0</v>
      </c>
      <c r="BO30" s="64">
        <f t="shared" si="18"/>
        <v>0</v>
      </c>
      <c r="BP30" s="64">
        <f t="shared" si="19"/>
        <v>0</v>
      </c>
      <c r="BQ30" s="64">
        <f t="shared" si="20"/>
        <v>0</v>
      </c>
      <c r="BR30" s="64">
        <f t="shared" si="21"/>
        <v>0</v>
      </c>
      <c r="BS30" s="64">
        <f t="shared" si="22"/>
        <v>0</v>
      </c>
      <c r="BT30" s="64">
        <f t="shared" si="23"/>
        <v>0</v>
      </c>
      <c r="BU30" s="178">
        <f t="shared" si="24"/>
        <v>0</v>
      </c>
      <c r="BV30" s="64">
        <f t="shared" si="25"/>
        <v>0</v>
      </c>
      <c r="BW30" s="64">
        <f t="shared" si="26"/>
        <v>0</v>
      </c>
      <c r="BX30" s="64">
        <f t="shared" si="27"/>
        <v>0</v>
      </c>
      <c r="BY30" s="64">
        <f t="shared" si="28"/>
        <v>0</v>
      </c>
      <c r="BZ30" s="64">
        <f t="shared" si="29"/>
        <v>0</v>
      </c>
      <c r="CA30" s="64">
        <f t="shared" si="30"/>
        <v>0</v>
      </c>
      <c r="CB30" s="179">
        <f t="shared" si="31"/>
        <v>0</v>
      </c>
      <c r="CC30" s="179">
        <f t="shared" si="32"/>
        <v>0</v>
      </c>
      <c r="CD30" s="179">
        <f t="shared" si="33"/>
        <v>0</v>
      </c>
      <c r="CE30" s="179">
        <f t="shared" si="34"/>
        <v>0</v>
      </c>
      <c r="CF30" s="179">
        <f t="shared" si="35"/>
        <v>0</v>
      </c>
      <c r="CG30" s="179">
        <f t="shared" si="36"/>
        <v>0</v>
      </c>
      <c r="CH30" s="179">
        <f t="shared" si="37"/>
        <v>0</v>
      </c>
    </row>
    <row r="31" spans="1:86" x14ac:dyDescent="0.2">
      <c r="A31" s="173">
        <f>Teilnehmerliste!A39</f>
        <v>20</v>
      </c>
      <c r="B31" s="174" t="str">
        <f>IF(Teilnehmerliste!B39="","",Teilnehmerliste!B39)</f>
        <v/>
      </c>
      <c r="C31" s="180" t="str">
        <f>IF(Teilnehmerliste!C39="","",Teilnehmerliste!C39)</f>
        <v/>
      </c>
      <c r="D31" s="175" t="str">
        <f>IF(Teilnehmerliste!G39="x","x",IF(Teilnehmerliste!G39="w","x"," "))</f>
        <v xml:space="preserve"> </v>
      </c>
      <c r="E31" s="6"/>
      <c r="F31" s="2"/>
      <c r="G31" s="2"/>
      <c r="H31" s="8"/>
      <c r="I31" s="42"/>
      <c r="J31" s="42"/>
      <c r="K31" s="17"/>
      <c r="L31" s="6"/>
      <c r="M31" s="2"/>
      <c r="N31" s="2"/>
      <c r="O31" s="2"/>
      <c r="P31" s="2"/>
      <c r="Q31" s="2"/>
      <c r="R31" s="5"/>
      <c r="S31" s="6"/>
      <c r="T31" s="2"/>
      <c r="U31" s="2"/>
      <c r="V31" s="4"/>
      <c r="W31" s="4"/>
      <c r="X31" s="4"/>
      <c r="Y31" s="5"/>
      <c r="Z31" s="6"/>
      <c r="AA31" s="2"/>
      <c r="AB31" s="2"/>
      <c r="AC31" s="4"/>
      <c r="AD31" s="4"/>
      <c r="AE31" s="4"/>
      <c r="AF31" s="5"/>
      <c r="AG31" s="6"/>
      <c r="AH31" s="2"/>
      <c r="AI31" s="2"/>
      <c r="AJ31" s="4"/>
      <c r="AK31" s="4"/>
      <c r="AL31" s="4"/>
      <c r="AM31" s="5"/>
      <c r="AN31" s="6"/>
      <c r="AO31" s="2"/>
      <c r="AP31" s="2"/>
      <c r="AQ31" s="4"/>
      <c r="AR31" s="4"/>
      <c r="AS31" s="4"/>
      <c r="AT31" s="5"/>
      <c r="AU31" s="6"/>
      <c r="AV31" s="2"/>
      <c r="AW31" s="2"/>
      <c r="AX31" s="4"/>
      <c r="AY31" s="4"/>
      <c r="AZ31" s="4"/>
      <c r="BA31" s="5"/>
      <c r="BB31" s="18"/>
      <c r="BC31" s="36"/>
      <c r="BD31" s="19"/>
      <c r="BE31" s="39"/>
      <c r="BF31" s="20"/>
      <c r="BG31" s="21"/>
      <c r="BH31" s="176" t="str">
        <f>Teilnehmerliste!H39</f>
        <v/>
      </c>
      <c r="BI31" s="176" t="str">
        <f>Teilnehmerliste!I39</f>
        <v/>
      </c>
      <c r="BJ31" s="176" t="str">
        <f>Teilnehmerliste!J39</f>
        <v/>
      </c>
      <c r="BK31" s="177">
        <f t="shared" si="14"/>
        <v>0</v>
      </c>
      <c r="BL31" s="177">
        <f t="shared" si="15"/>
        <v>0</v>
      </c>
      <c r="BM31" s="64">
        <f t="shared" si="16"/>
        <v>0</v>
      </c>
      <c r="BN31" s="178">
        <f t="shared" si="17"/>
        <v>0</v>
      </c>
      <c r="BO31" s="64">
        <f t="shared" si="18"/>
        <v>0</v>
      </c>
      <c r="BP31" s="64">
        <f t="shared" si="19"/>
        <v>0</v>
      </c>
      <c r="BQ31" s="64">
        <f t="shared" si="20"/>
        <v>0</v>
      </c>
      <c r="BR31" s="64">
        <f t="shared" si="21"/>
        <v>0</v>
      </c>
      <c r="BS31" s="64">
        <f t="shared" si="22"/>
        <v>0</v>
      </c>
      <c r="BT31" s="64">
        <f t="shared" si="23"/>
        <v>0</v>
      </c>
      <c r="BU31" s="178">
        <f t="shared" si="24"/>
        <v>0</v>
      </c>
      <c r="BV31" s="64">
        <f t="shared" si="25"/>
        <v>0</v>
      </c>
      <c r="BW31" s="64">
        <f t="shared" si="26"/>
        <v>0</v>
      </c>
      <c r="BX31" s="64">
        <f t="shared" si="27"/>
        <v>0</v>
      </c>
      <c r="BY31" s="64">
        <f t="shared" si="28"/>
        <v>0</v>
      </c>
      <c r="BZ31" s="64">
        <f t="shared" si="29"/>
        <v>0</v>
      </c>
      <c r="CA31" s="64">
        <f t="shared" si="30"/>
        <v>0</v>
      </c>
      <c r="CB31" s="179">
        <f t="shared" si="31"/>
        <v>0</v>
      </c>
      <c r="CC31" s="179">
        <f t="shared" si="32"/>
        <v>0</v>
      </c>
      <c r="CD31" s="179">
        <f t="shared" si="33"/>
        <v>0</v>
      </c>
      <c r="CE31" s="179">
        <f t="shared" si="34"/>
        <v>0</v>
      </c>
      <c r="CF31" s="179">
        <f t="shared" si="35"/>
        <v>0</v>
      </c>
      <c r="CG31" s="179">
        <f t="shared" si="36"/>
        <v>0</v>
      </c>
      <c r="CH31" s="179">
        <f t="shared" si="37"/>
        <v>0</v>
      </c>
    </row>
    <row r="32" spans="1:86" x14ac:dyDescent="0.2">
      <c r="A32" s="173">
        <f>Teilnehmerliste!A40</f>
        <v>21</v>
      </c>
      <c r="B32" s="174" t="str">
        <f>IF(Teilnehmerliste!B40="","",Teilnehmerliste!B40)</f>
        <v/>
      </c>
      <c r="C32" s="180" t="str">
        <f>IF(Teilnehmerliste!C40="","",Teilnehmerliste!C40)</f>
        <v/>
      </c>
      <c r="D32" s="175" t="str">
        <f>IF(Teilnehmerliste!G40="x","x",IF(Teilnehmerliste!G40="w","x"," "))</f>
        <v xml:space="preserve"> </v>
      </c>
      <c r="E32" s="6"/>
      <c r="F32" s="2"/>
      <c r="G32" s="2"/>
      <c r="H32" s="8"/>
      <c r="I32" s="42"/>
      <c r="J32" s="42"/>
      <c r="K32" s="17"/>
      <c r="L32" s="6"/>
      <c r="M32" s="2"/>
      <c r="N32" s="2"/>
      <c r="O32" s="2"/>
      <c r="P32" s="2"/>
      <c r="Q32" s="2"/>
      <c r="R32" s="5"/>
      <c r="S32" s="6"/>
      <c r="T32" s="2"/>
      <c r="U32" s="2"/>
      <c r="V32" s="4"/>
      <c r="W32" s="4"/>
      <c r="X32" s="4"/>
      <c r="Y32" s="5"/>
      <c r="Z32" s="6"/>
      <c r="AA32" s="2"/>
      <c r="AB32" s="2"/>
      <c r="AC32" s="4"/>
      <c r="AD32" s="4"/>
      <c r="AE32" s="4"/>
      <c r="AF32" s="5"/>
      <c r="AG32" s="6"/>
      <c r="AH32" s="2"/>
      <c r="AI32" s="2"/>
      <c r="AJ32" s="4"/>
      <c r="AK32" s="4"/>
      <c r="AL32" s="4"/>
      <c r="AM32" s="5"/>
      <c r="AN32" s="6"/>
      <c r="AO32" s="2"/>
      <c r="AP32" s="2"/>
      <c r="AQ32" s="4"/>
      <c r="AR32" s="4"/>
      <c r="AS32" s="4"/>
      <c r="AT32" s="5"/>
      <c r="AU32" s="6"/>
      <c r="AV32" s="2"/>
      <c r="AW32" s="2"/>
      <c r="AX32" s="4"/>
      <c r="AY32" s="4"/>
      <c r="AZ32" s="4"/>
      <c r="BA32" s="5"/>
      <c r="BB32" s="18"/>
      <c r="BC32" s="36"/>
      <c r="BD32" s="19"/>
      <c r="BE32" s="39"/>
      <c r="BF32" s="20"/>
      <c r="BG32" s="21"/>
      <c r="BH32" s="176" t="str">
        <f>Teilnehmerliste!H40</f>
        <v/>
      </c>
      <c r="BI32" s="176" t="str">
        <f>Teilnehmerliste!I40</f>
        <v/>
      </c>
      <c r="BJ32" s="176" t="str">
        <f>Teilnehmerliste!J40</f>
        <v/>
      </c>
      <c r="BK32" s="177">
        <f t="shared" si="14"/>
        <v>0</v>
      </c>
      <c r="BL32" s="177">
        <f t="shared" si="15"/>
        <v>0</v>
      </c>
      <c r="BM32" s="64">
        <f t="shared" si="16"/>
        <v>0</v>
      </c>
      <c r="BN32" s="178">
        <f t="shared" si="17"/>
        <v>0</v>
      </c>
      <c r="BO32" s="64">
        <f t="shared" si="18"/>
        <v>0</v>
      </c>
      <c r="BP32" s="64">
        <f t="shared" si="19"/>
        <v>0</v>
      </c>
      <c r="BQ32" s="64">
        <f t="shared" si="20"/>
        <v>0</v>
      </c>
      <c r="BR32" s="64">
        <f t="shared" si="21"/>
        <v>0</v>
      </c>
      <c r="BS32" s="64">
        <f t="shared" si="22"/>
        <v>0</v>
      </c>
      <c r="BT32" s="64">
        <f t="shared" si="23"/>
        <v>0</v>
      </c>
      <c r="BU32" s="178">
        <f t="shared" si="24"/>
        <v>0</v>
      </c>
      <c r="BV32" s="64">
        <f t="shared" si="25"/>
        <v>0</v>
      </c>
      <c r="BW32" s="64">
        <f t="shared" si="26"/>
        <v>0</v>
      </c>
      <c r="BX32" s="64">
        <f t="shared" si="27"/>
        <v>0</v>
      </c>
      <c r="BY32" s="64">
        <f t="shared" si="28"/>
        <v>0</v>
      </c>
      <c r="BZ32" s="64">
        <f t="shared" si="29"/>
        <v>0</v>
      </c>
      <c r="CA32" s="64">
        <f t="shared" si="30"/>
        <v>0</v>
      </c>
      <c r="CB32" s="179">
        <f t="shared" si="31"/>
        <v>0</v>
      </c>
      <c r="CC32" s="179">
        <f t="shared" si="32"/>
        <v>0</v>
      </c>
      <c r="CD32" s="179">
        <f t="shared" si="33"/>
        <v>0</v>
      </c>
      <c r="CE32" s="179">
        <f t="shared" si="34"/>
        <v>0</v>
      </c>
      <c r="CF32" s="179">
        <f t="shared" si="35"/>
        <v>0</v>
      </c>
      <c r="CG32" s="179">
        <f t="shared" si="36"/>
        <v>0</v>
      </c>
      <c r="CH32" s="179">
        <f t="shared" si="37"/>
        <v>0</v>
      </c>
    </row>
    <row r="33" spans="1:86" x14ac:dyDescent="0.2">
      <c r="A33" s="173">
        <f>Teilnehmerliste!A41</f>
        <v>22</v>
      </c>
      <c r="B33" s="174" t="str">
        <f>IF(Teilnehmerliste!B41="","",Teilnehmerliste!B41)</f>
        <v/>
      </c>
      <c r="C33" s="180" t="str">
        <f>IF(Teilnehmerliste!C41="","",Teilnehmerliste!C41)</f>
        <v/>
      </c>
      <c r="D33" s="175" t="str">
        <f>IF(Teilnehmerliste!G41="x","x",IF(Teilnehmerliste!G41="w","x"," "))</f>
        <v xml:space="preserve"> </v>
      </c>
      <c r="E33" s="6"/>
      <c r="F33" s="2"/>
      <c r="G33" s="2"/>
      <c r="H33" s="8"/>
      <c r="I33" s="42"/>
      <c r="J33" s="42"/>
      <c r="K33" s="17"/>
      <c r="L33" s="6"/>
      <c r="M33" s="2"/>
      <c r="N33" s="2"/>
      <c r="O33" s="2"/>
      <c r="P33" s="2"/>
      <c r="Q33" s="2"/>
      <c r="R33" s="5"/>
      <c r="S33" s="6"/>
      <c r="T33" s="2"/>
      <c r="U33" s="2"/>
      <c r="V33" s="4"/>
      <c r="W33" s="4"/>
      <c r="X33" s="4"/>
      <c r="Y33" s="5"/>
      <c r="Z33" s="6"/>
      <c r="AA33" s="2"/>
      <c r="AB33" s="2"/>
      <c r="AC33" s="4"/>
      <c r="AD33" s="4"/>
      <c r="AE33" s="4"/>
      <c r="AF33" s="5"/>
      <c r="AG33" s="6"/>
      <c r="AH33" s="2"/>
      <c r="AI33" s="2"/>
      <c r="AJ33" s="4"/>
      <c r="AK33" s="4"/>
      <c r="AL33" s="4"/>
      <c r="AM33" s="5"/>
      <c r="AN33" s="6"/>
      <c r="AO33" s="2"/>
      <c r="AP33" s="2"/>
      <c r="AQ33" s="4"/>
      <c r="AR33" s="4"/>
      <c r="AS33" s="4"/>
      <c r="AT33" s="5"/>
      <c r="AU33" s="6"/>
      <c r="AV33" s="2"/>
      <c r="AW33" s="2"/>
      <c r="AX33" s="4"/>
      <c r="AY33" s="4"/>
      <c r="AZ33" s="4"/>
      <c r="BA33" s="5"/>
      <c r="BB33" s="18"/>
      <c r="BC33" s="36"/>
      <c r="BD33" s="19"/>
      <c r="BE33" s="39"/>
      <c r="BF33" s="20"/>
      <c r="BG33" s="21"/>
      <c r="BH33" s="176" t="str">
        <f>Teilnehmerliste!H41</f>
        <v/>
      </c>
      <c r="BI33" s="176" t="str">
        <f>Teilnehmerliste!I41</f>
        <v/>
      </c>
      <c r="BJ33" s="176" t="str">
        <f>Teilnehmerliste!J41</f>
        <v/>
      </c>
      <c r="BK33" s="177">
        <f t="shared" si="14"/>
        <v>0</v>
      </c>
      <c r="BL33" s="177">
        <f t="shared" si="15"/>
        <v>0</v>
      </c>
      <c r="BM33" s="64">
        <f t="shared" si="16"/>
        <v>0</v>
      </c>
      <c r="BN33" s="178">
        <f t="shared" si="17"/>
        <v>0</v>
      </c>
      <c r="BO33" s="64">
        <f t="shared" si="18"/>
        <v>0</v>
      </c>
      <c r="BP33" s="64">
        <f t="shared" si="19"/>
        <v>0</v>
      </c>
      <c r="BQ33" s="64">
        <f t="shared" si="20"/>
        <v>0</v>
      </c>
      <c r="BR33" s="64">
        <f t="shared" si="21"/>
        <v>0</v>
      </c>
      <c r="BS33" s="64">
        <f t="shared" si="22"/>
        <v>0</v>
      </c>
      <c r="BT33" s="64">
        <f t="shared" si="23"/>
        <v>0</v>
      </c>
      <c r="BU33" s="178">
        <f t="shared" si="24"/>
        <v>0</v>
      </c>
      <c r="BV33" s="64">
        <f t="shared" si="25"/>
        <v>0</v>
      </c>
      <c r="BW33" s="64">
        <f t="shared" si="26"/>
        <v>0</v>
      </c>
      <c r="BX33" s="64">
        <f t="shared" si="27"/>
        <v>0</v>
      </c>
      <c r="BY33" s="64">
        <f t="shared" si="28"/>
        <v>0</v>
      </c>
      <c r="BZ33" s="64">
        <f t="shared" si="29"/>
        <v>0</v>
      </c>
      <c r="CA33" s="64">
        <f t="shared" si="30"/>
        <v>0</v>
      </c>
      <c r="CB33" s="179">
        <f t="shared" si="31"/>
        <v>0</v>
      </c>
      <c r="CC33" s="179">
        <f t="shared" si="32"/>
        <v>0</v>
      </c>
      <c r="CD33" s="179">
        <f t="shared" si="33"/>
        <v>0</v>
      </c>
      <c r="CE33" s="179">
        <f t="shared" si="34"/>
        <v>0</v>
      </c>
      <c r="CF33" s="179">
        <f t="shared" si="35"/>
        <v>0</v>
      </c>
      <c r="CG33" s="179">
        <f t="shared" si="36"/>
        <v>0</v>
      </c>
      <c r="CH33" s="179">
        <f t="shared" si="37"/>
        <v>0</v>
      </c>
    </row>
    <row r="34" spans="1:86" x14ac:dyDescent="0.2">
      <c r="A34" s="173">
        <f>Teilnehmerliste!A42</f>
        <v>23</v>
      </c>
      <c r="B34" s="174" t="str">
        <f>IF(Teilnehmerliste!B42="","",Teilnehmerliste!B42)</f>
        <v/>
      </c>
      <c r="C34" s="180" t="str">
        <f>IF(Teilnehmerliste!C42="","",Teilnehmerliste!C42)</f>
        <v/>
      </c>
      <c r="D34" s="175" t="str">
        <f>IF(Teilnehmerliste!G42="x","x",IF(Teilnehmerliste!G42="w","x"," "))</f>
        <v xml:space="preserve"> </v>
      </c>
      <c r="E34" s="6"/>
      <c r="F34" s="2"/>
      <c r="G34" s="2"/>
      <c r="H34" s="8"/>
      <c r="I34" s="42"/>
      <c r="J34" s="42"/>
      <c r="K34" s="17"/>
      <c r="L34" s="6"/>
      <c r="M34" s="2"/>
      <c r="N34" s="2"/>
      <c r="O34" s="2"/>
      <c r="P34" s="2"/>
      <c r="Q34" s="2"/>
      <c r="R34" s="5"/>
      <c r="S34" s="6"/>
      <c r="T34" s="2"/>
      <c r="U34" s="2"/>
      <c r="V34" s="4"/>
      <c r="W34" s="4"/>
      <c r="X34" s="4"/>
      <c r="Y34" s="5"/>
      <c r="Z34" s="6"/>
      <c r="AA34" s="2"/>
      <c r="AB34" s="2"/>
      <c r="AC34" s="4"/>
      <c r="AD34" s="4"/>
      <c r="AE34" s="4"/>
      <c r="AF34" s="5"/>
      <c r="AG34" s="6"/>
      <c r="AH34" s="2"/>
      <c r="AI34" s="2"/>
      <c r="AJ34" s="4"/>
      <c r="AK34" s="4"/>
      <c r="AL34" s="4"/>
      <c r="AM34" s="5"/>
      <c r="AN34" s="6"/>
      <c r="AO34" s="2"/>
      <c r="AP34" s="2"/>
      <c r="AQ34" s="4"/>
      <c r="AR34" s="4"/>
      <c r="AS34" s="4"/>
      <c r="AT34" s="5"/>
      <c r="AU34" s="6"/>
      <c r="AV34" s="2"/>
      <c r="AW34" s="2"/>
      <c r="AX34" s="4"/>
      <c r="AY34" s="4"/>
      <c r="AZ34" s="4"/>
      <c r="BA34" s="5"/>
      <c r="BB34" s="18"/>
      <c r="BC34" s="36"/>
      <c r="BD34" s="19"/>
      <c r="BE34" s="39"/>
      <c r="BF34" s="20"/>
      <c r="BG34" s="21"/>
      <c r="BH34" s="176" t="str">
        <f>Teilnehmerliste!H42</f>
        <v/>
      </c>
      <c r="BI34" s="176" t="str">
        <f>Teilnehmerliste!I42</f>
        <v/>
      </c>
      <c r="BJ34" s="176" t="str">
        <f>Teilnehmerliste!J42</f>
        <v/>
      </c>
      <c r="BK34" s="177">
        <f t="shared" si="14"/>
        <v>0</v>
      </c>
      <c r="BL34" s="177">
        <f t="shared" si="15"/>
        <v>0</v>
      </c>
      <c r="BM34" s="64">
        <f t="shared" si="16"/>
        <v>0</v>
      </c>
      <c r="BN34" s="178">
        <f t="shared" si="17"/>
        <v>0</v>
      </c>
      <c r="BO34" s="64">
        <f t="shared" si="18"/>
        <v>0</v>
      </c>
      <c r="BP34" s="64">
        <f t="shared" si="19"/>
        <v>0</v>
      </c>
      <c r="BQ34" s="64">
        <f t="shared" si="20"/>
        <v>0</v>
      </c>
      <c r="BR34" s="64">
        <f t="shared" si="21"/>
        <v>0</v>
      </c>
      <c r="BS34" s="64">
        <f t="shared" si="22"/>
        <v>0</v>
      </c>
      <c r="BT34" s="64">
        <f t="shared" si="23"/>
        <v>0</v>
      </c>
      <c r="BU34" s="178">
        <f t="shared" si="24"/>
        <v>0</v>
      </c>
      <c r="BV34" s="64">
        <f t="shared" si="25"/>
        <v>0</v>
      </c>
      <c r="BW34" s="64">
        <f t="shared" si="26"/>
        <v>0</v>
      </c>
      <c r="BX34" s="64">
        <f t="shared" si="27"/>
        <v>0</v>
      </c>
      <c r="BY34" s="64">
        <f t="shared" si="28"/>
        <v>0</v>
      </c>
      <c r="BZ34" s="64">
        <f t="shared" si="29"/>
        <v>0</v>
      </c>
      <c r="CA34" s="64">
        <f t="shared" si="30"/>
        <v>0</v>
      </c>
      <c r="CB34" s="179">
        <f t="shared" si="31"/>
        <v>0</v>
      </c>
      <c r="CC34" s="179">
        <f t="shared" si="32"/>
        <v>0</v>
      </c>
      <c r="CD34" s="179">
        <f t="shared" si="33"/>
        <v>0</v>
      </c>
      <c r="CE34" s="179">
        <f t="shared" si="34"/>
        <v>0</v>
      </c>
      <c r="CF34" s="179">
        <f t="shared" si="35"/>
        <v>0</v>
      </c>
      <c r="CG34" s="179">
        <f t="shared" si="36"/>
        <v>0</v>
      </c>
      <c r="CH34" s="179">
        <f t="shared" si="37"/>
        <v>0</v>
      </c>
    </row>
    <row r="35" spans="1:86" x14ac:dyDescent="0.2">
      <c r="A35" s="173">
        <f>Teilnehmerliste!A43</f>
        <v>24</v>
      </c>
      <c r="B35" s="174" t="str">
        <f>IF(Teilnehmerliste!B43="","",Teilnehmerliste!B43)</f>
        <v/>
      </c>
      <c r="C35" s="180" t="str">
        <f>IF(Teilnehmerliste!C43="","",Teilnehmerliste!C43)</f>
        <v/>
      </c>
      <c r="D35" s="175" t="str">
        <f>IF(Teilnehmerliste!G43="x","x",IF(Teilnehmerliste!G43="w","x"," "))</f>
        <v xml:space="preserve"> </v>
      </c>
      <c r="E35" s="6"/>
      <c r="F35" s="2"/>
      <c r="G35" s="2"/>
      <c r="H35" s="8"/>
      <c r="I35" s="42"/>
      <c r="J35" s="42"/>
      <c r="K35" s="17"/>
      <c r="L35" s="6"/>
      <c r="M35" s="2"/>
      <c r="N35" s="2"/>
      <c r="O35" s="2"/>
      <c r="P35" s="2"/>
      <c r="Q35" s="2"/>
      <c r="R35" s="5"/>
      <c r="S35" s="6"/>
      <c r="T35" s="2"/>
      <c r="U35" s="2"/>
      <c r="V35" s="4"/>
      <c r="W35" s="4"/>
      <c r="X35" s="4"/>
      <c r="Y35" s="5"/>
      <c r="Z35" s="6"/>
      <c r="AA35" s="2"/>
      <c r="AB35" s="2"/>
      <c r="AC35" s="4"/>
      <c r="AD35" s="4"/>
      <c r="AE35" s="4"/>
      <c r="AF35" s="5"/>
      <c r="AG35" s="6"/>
      <c r="AH35" s="2"/>
      <c r="AI35" s="2"/>
      <c r="AJ35" s="4"/>
      <c r="AK35" s="4"/>
      <c r="AL35" s="4"/>
      <c r="AM35" s="5"/>
      <c r="AN35" s="6"/>
      <c r="AO35" s="2"/>
      <c r="AP35" s="2"/>
      <c r="AQ35" s="4"/>
      <c r="AR35" s="4"/>
      <c r="AS35" s="4"/>
      <c r="AT35" s="5"/>
      <c r="AU35" s="6"/>
      <c r="AV35" s="2"/>
      <c r="AW35" s="2"/>
      <c r="AX35" s="4"/>
      <c r="AY35" s="4"/>
      <c r="AZ35" s="4"/>
      <c r="BA35" s="5"/>
      <c r="BB35" s="18"/>
      <c r="BC35" s="36"/>
      <c r="BD35" s="19"/>
      <c r="BE35" s="39"/>
      <c r="BF35" s="20"/>
      <c r="BG35" s="21"/>
      <c r="BH35" s="176" t="str">
        <f>Teilnehmerliste!H43</f>
        <v/>
      </c>
      <c r="BI35" s="176" t="str">
        <f>Teilnehmerliste!I43</f>
        <v/>
      </c>
      <c r="BJ35" s="176" t="str">
        <f>Teilnehmerliste!J43</f>
        <v/>
      </c>
      <c r="BK35" s="177">
        <f t="shared" si="14"/>
        <v>0</v>
      </c>
      <c r="BL35" s="177">
        <f t="shared" si="15"/>
        <v>0</v>
      </c>
      <c r="BM35" s="64">
        <f t="shared" si="16"/>
        <v>0</v>
      </c>
      <c r="BN35" s="178">
        <f t="shared" si="17"/>
        <v>0</v>
      </c>
      <c r="BO35" s="64">
        <f t="shared" si="18"/>
        <v>0</v>
      </c>
      <c r="BP35" s="64">
        <f t="shared" si="19"/>
        <v>0</v>
      </c>
      <c r="BQ35" s="64">
        <f t="shared" si="20"/>
        <v>0</v>
      </c>
      <c r="BR35" s="64">
        <f t="shared" si="21"/>
        <v>0</v>
      </c>
      <c r="BS35" s="64">
        <f t="shared" si="22"/>
        <v>0</v>
      </c>
      <c r="BT35" s="64">
        <f t="shared" si="23"/>
        <v>0</v>
      </c>
      <c r="BU35" s="178">
        <f t="shared" si="24"/>
        <v>0</v>
      </c>
      <c r="BV35" s="64">
        <f t="shared" si="25"/>
        <v>0</v>
      </c>
      <c r="BW35" s="64">
        <f t="shared" si="26"/>
        <v>0</v>
      </c>
      <c r="BX35" s="64">
        <f t="shared" si="27"/>
        <v>0</v>
      </c>
      <c r="BY35" s="64">
        <f t="shared" si="28"/>
        <v>0</v>
      </c>
      <c r="BZ35" s="64">
        <f t="shared" si="29"/>
        <v>0</v>
      </c>
      <c r="CA35" s="64">
        <f t="shared" si="30"/>
        <v>0</v>
      </c>
      <c r="CB35" s="179">
        <f t="shared" si="31"/>
        <v>0</v>
      </c>
      <c r="CC35" s="179">
        <f t="shared" si="32"/>
        <v>0</v>
      </c>
      <c r="CD35" s="179">
        <f t="shared" si="33"/>
        <v>0</v>
      </c>
      <c r="CE35" s="179">
        <f t="shared" si="34"/>
        <v>0</v>
      </c>
      <c r="CF35" s="179">
        <f t="shared" si="35"/>
        <v>0</v>
      </c>
      <c r="CG35" s="179">
        <f t="shared" si="36"/>
        <v>0</v>
      </c>
      <c r="CH35" s="179">
        <f t="shared" si="37"/>
        <v>0</v>
      </c>
    </row>
    <row r="36" spans="1:86" x14ac:dyDescent="0.2">
      <c r="A36" s="173">
        <f>Teilnehmerliste!A44</f>
        <v>25</v>
      </c>
      <c r="B36" s="174" t="str">
        <f>IF(Teilnehmerliste!B44="","",Teilnehmerliste!B44)</f>
        <v/>
      </c>
      <c r="C36" s="180" t="str">
        <f>IF(Teilnehmerliste!C44="","",Teilnehmerliste!C44)</f>
        <v/>
      </c>
      <c r="D36" s="175" t="str">
        <f>IF(Teilnehmerliste!G44="x","x",IF(Teilnehmerliste!G44="w","x"," "))</f>
        <v xml:space="preserve"> </v>
      </c>
      <c r="E36" s="6"/>
      <c r="F36" s="2"/>
      <c r="G36" s="2"/>
      <c r="H36" s="8"/>
      <c r="I36" s="42"/>
      <c r="J36" s="42"/>
      <c r="K36" s="17"/>
      <c r="L36" s="6"/>
      <c r="M36" s="2"/>
      <c r="N36" s="2"/>
      <c r="O36" s="2"/>
      <c r="P36" s="2"/>
      <c r="Q36" s="2"/>
      <c r="R36" s="5"/>
      <c r="S36" s="6"/>
      <c r="T36" s="2"/>
      <c r="U36" s="2"/>
      <c r="V36" s="4"/>
      <c r="W36" s="4"/>
      <c r="X36" s="4"/>
      <c r="Y36" s="5"/>
      <c r="Z36" s="6"/>
      <c r="AA36" s="2"/>
      <c r="AB36" s="2"/>
      <c r="AC36" s="4"/>
      <c r="AD36" s="4"/>
      <c r="AE36" s="4"/>
      <c r="AF36" s="5"/>
      <c r="AG36" s="6"/>
      <c r="AH36" s="2"/>
      <c r="AI36" s="2"/>
      <c r="AJ36" s="4"/>
      <c r="AK36" s="4"/>
      <c r="AL36" s="4"/>
      <c r="AM36" s="5"/>
      <c r="AN36" s="6"/>
      <c r="AO36" s="2"/>
      <c r="AP36" s="2"/>
      <c r="AQ36" s="4"/>
      <c r="AR36" s="4"/>
      <c r="AS36" s="4"/>
      <c r="AT36" s="5"/>
      <c r="AU36" s="6"/>
      <c r="AV36" s="2"/>
      <c r="AW36" s="2"/>
      <c r="AX36" s="4"/>
      <c r="AY36" s="4"/>
      <c r="AZ36" s="4"/>
      <c r="BA36" s="5"/>
      <c r="BB36" s="18"/>
      <c r="BC36" s="36"/>
      <c r="BD36" s="19"/>
      <c r="BE36" s="39"/>
      <c r="BF36" s="20"/>
      <c r="BG36" s="21"/>
      <c r="BH36" s="176" t="str">
        <f>Teilnehmerliste!H44</f>
        <v/>
      </c>
      <c r="BI36" s="176" t="str">
        <f>Teilnehmerliste!I44</f>
        <v/>
      </c>
      <c r="BJ36" s="176" t="str">
        <f>Teilnehmerliste!J44</f>
        <v/>
      </c>
      <c r="BK36" s="177">
        <f t="shared" si="14"/>
        <v>0</v>
      </c>
      <c r="BL36" s="177">
        <f t="shared" si="15"/>
        <v>0</v>
      </c>
      <c r="BM36" s="64">
        <f t="shared" si="16"/>
        <v>0</v>
      </c>
      <c r="BN36" s="178">
        <f t="shared" si="17"/>
        <v>0</v>
      </c>
      <c r="BO36" s="64">
        <f t="shared" si="18"/>
        <v>0</v>
      </c>
      <c r="BP36" s="64">
        <f t="shared" si="19"/>
        <v>0</v>
      </c>
      <c r="BQ36" s="64">
        <f t="shared" si="20"/>
        <v>0</v>
      </c>
      <c r="BR36" s="64">
        <f t="shared" si="21"/>
        <v>0</v>
      </c>
      <c r="BS36" s="64">
        <f t="shared" si="22"/>
        <v>0</v>
      </c>
      <c r="BT36" s="64">
        <f t="shared" si="23"/>
        <v>0</v>
      </c>
      <c r="BU36" s="178">
        <f t="shared" si="24"/>
        <v>0</v>
      </c>
      <c r="BV36" s="64">
        <f t="shared" si="25"/>
        <v>0</v>
      </c>
      <c r="BW36" s="64">
        <f t="shared" si="26"/>
        <v>0</v>
      </c>
      <c r="BX36" s="64">
        <f t="shared" si="27"/>
        <v>0</v>
      </c>
      <c r="BY36" s="64">
        <f t="shared" si="28"/>
        <v>0</v>
      </c>
      <c r="BZ36" s="64">
        <f t="shared" si="29"/>
        <v>0</v>
      </c>
      <c r="CA36" s="64">
        <f t="shared" si="30"/>
        <v>0</v>
      </c>
      <c r="CB36" s="179">
        <f t="shared" si="31"/>
        <v>0</v>
      </c>
      <c r="CC36" s="179">
        <f t="shared" si="32"/>
        <v>0</v>
      </c>
      <c r="CD36" s="179">
        <f t="shared" si="33"/>
        <v>0</v>
      </c>
      <c r="CE36" s="179">
        <f t="shared" si="34"/>
        <v>0</v>
      </c>
      <c r="CF36" s="179">
        <f t="shared" si="35"/>
        <v>0</v>
      </c>
      <c r="CG36" s="179">
        <f t="shared" si="36"/>
        <v>0</v>
      </c>
      <c r="CH36" s="179">
        <f t="shared" si="37"/>
        <v>0</v>
      </c>
    </row>
    <row r="37" spans="1:86" x14ac:dyDescent="0.2">
      <c r="A37" s="173">
        <f>Teilnehmerliste!A45</f>
        <v>26</v>
      </c>
      <c r="B37" s="174" t="str">
        <f>IF(Teilnehmerliste!B45="","",Teilnehmerliste!B45)</f>
        <v/>
      </c>
      <c r="C37" s="180" t="str">
        <f>IF(Teilnehmerliste!C45="","",Teilnehmerliste!C45)</f>
        <v/>
      </c>
      <c r="D37" s="175" t="str">
        <f>IF(Teilnehmerliste!G45="x","x",IF(Teilnehmerliste!G45="w","x"," "))</f>
        <v xml:space="preserve"> </v>
      </c>
      <c r="E37" s="6"/>
      <c r="F37" s="2"/>
      <c r="G37" s="2"/>
      <c r="H37" s="8"/>
      <c r="I37" s="42"/>
      <c r="J37" s="42"/>
      <c r="K37" s="17"/>
      <c r="L37" s="6"/>
      <c r="M37" s="2"/>
      <c r="N37" s="2"/>
      <c r="O37" s="2"/>
      <c r="P37" s="2"/>
      <c r="Q37" s="2"/>
      <c r="R37" s="5"/>
      <c r="S37" s="6"/>
      <c r="T37" s="2"/>
      <c r="U37" s="2"/>
      <c r="V37" s="4"/>
      <c r="W37" s="4"/>
      <c r="X37" s="4"/>
      <c r="Y37" s="5"/>
      <c r="Z37" s="6"/>
      <c r="AA37" s="2"/>
      <c r="AB37" s="2"/>
      <c r="AC37" s="4"/>
      <c r="AD37" s="4"/>
      <c r="AE37" s="4"/>
      <c r="AF37" s="5"/>
      <c r="AG37" s="6"/>
      <c r="AH37" s="2"/>
      <c r="AI37" s="2"/>
      <c r="AJ37" s="4"/>
      <c r="AK37" s="4"/>
      <c r="AL37" s="4"/>
      <c r="AM37" s="5"/>
      <c r="AN37" s="6"/>
      <c r="AO37" s="2"/>
      <c r="AP37" s="2"/>
      <c r="AQ37" s="4"/>
      <c r="AR37" s="4"/>
      <c r="AS37" s="4"/>
      <c r="AT37" s="5"/>
      <c r="AU37" s="6"/>
      <c r="AV37" s="2"/>
      <c r="AW37" s="2"/>
      <c r="AX37" s="4"/>
      <c r="AY37" s="4"/>
      <c r="AZ37" s="4"/>
      <c r="BA37" s="5"/>
      <c r="BB37" s="18"/>
      <c r="BC37" s="36"/>
      <c r="BD37" s="19"/>
      <c r="BE37" s="39"/>
      <c r="BF37" s="20"/>
      <c r="BG37" s="21"/>
      <c r="BH37" s="176" t="str">
        <f>Teilnehmerliste!H45</f>
        <v/>
      </c>
      <c r="BI37" s="176" t="str">
        <f>Teilnehmerliste!I45</f>
        <v/>
      </c>
      <c r="BJ37" s="176" t="str">
        <f>Teilnehmerliste!J45</f>
        <v/>
      </c>
      <c r="BK37" s="177">
        <f t="shared" si="14"/>
        <v>0</v>
      </c>
      <c r="BL37" s="177">
        <f t="shared" si="15"/>
        <v>0</v>
      </c>
      <c r="BM37" s="64">
        <f t="shared" si="16"/>
        <v>0</v>
      </c>
      <c r="BN37" s="178">
        <f t="shared" si="17"/>
        <v>0</v>
      </c>
      <c r="BO37" s="64">
        <f t="shared" si="18"/>
        <v>0</v>
      </c>
      <c r="BP37" s="64">
        <f t="shared" si="19"/>
        <v>0</v>
      </c>
      <c r="BQ37" s="64">
        <f t="shared" si="20"/>
        <v>0</v>
      </c>
      <c r="BR37" s="64">
        <f t="shared" si="21"/>
        <v>0</v>
      </c>
      <c r="BS37" s="64">
        <f t="shared" si="22"/>
        <v>0</v>
      </c>
      <c r="BT37" s="64">
        <f t="shared" si="23"/>
        <v>0</v>
      </c>
      <c r="BU37" s="178">
        <f t="shared" si="24"/>
        <v>0</v>
      </c>
      <c r="BV37" s="64">
        <f t="shared" si="25"/>
        <v>0</v>
      </c>
      <c r="BW37" s="64">
        <f t="shared" si="26"/>
        <v>0</v>
      </c>
      <c r="BX37" s="64">
        <f t="shared" si="27"/>
        <v>0</v>
      </c>
      <c r="BY37" s="64">
        <f t="shared" si="28"/>
        <v>0</v>
      </c>
      <c r="BZ37" s="64">
        <f t="shared" si="29"/>
        <v>0</v>
      </c>
      <c r="CA37" s="64">
        <f t="shared" si="30"/>
        <v>0</v>
      </c>
      <c r="CB37" s="179">
        <f t="shared" si="31"/>
        <v>0</v>
      </c>
      <c r="CC37" s="179">
        <f t="shared" si="32"/>
        <v>0</v>
      </c>
      <c r="CD37" s="179">
        <f t="shared" si="33"/>
        <v>0</v>
      </c>
      <c r="CE37" s="179">
        <f t="shared" si="34"/>
        <v>0</v>
      </c>
      <c r="CF37" s="179">
        <f t="shared" si="35"/>
        <v>0</v>
      </c>
      <c r="CG37" s="179">
        <f t="shared" si="36"/>
        <v>0</v>
      </c>
      <c r="CH37" s="179">
        <f t="shared" si="37"/>
        <v>0</v>
      </c>
    </row>
    <row r="38" spans="1:86" x14ac:dyDescent="0.2">
      <c r="A38" s="173">
        <f>Teilnehmerliste!A46</f>
        <v>27</v>
      </c>
      <c r="B38" s="174" t="str">
        <f>IF(Teilnehmerliste!B46="","",Teilnehmerliste!B46)</f>
        <v/>
      </c>
      <c r="C38" s="180" t="str">
        <f>IF(Teilnehmerliste!C46="","",Teilnehmerliste!C46)</f>
        <v/>
      </c>
      <c r="D38" s="175" t="str">
        <f>IF(Teilnehmerliste!G46="x","x",IF(Teilnehmerliste!G46="w","x"," "))</f>
        <v xml:space="preserve"> </v>
      </c>
      <c r="E38" s="6"/>
      <c r="F38" s="2"/>
      <c r="G38" s="2"/>
      <c r="H38" s="8"/>
      <c r="I38" s="42"/>
      <c r="J38" s="42"/>
      <c r="K38" s="17"/>
      <c r="L38" s="6"/>
      <c r="M38" s="2"/>
      <c r="N38" s="2"/>
      <c r="O38" s="2"/>
      <c r="P38" s="2"/>
      <c r="Q38" s="2"/>
      <c r="R38" s="5"/>
      <c r="S38" s="6"/>
      <c r="T38" s="2"/>
      <c r="U38" s="2"/>
      <c r="V38" s="4"/>
      <c r="W38" s="4"/>
      <c r="X38" s="4"/>
      <c r="Y38" s="5"/>
      <c r="Z38" s="6"/>
      <c r="AA38" s="2"/>
      <c r="AB38" s="2"/>
      <c r="AC38" s="4"/>
      <c r="AD38" s="4"/>
      <c r="AE38" s="4"/>
      <c r="AF38" s="5"/>
      <c r="AG38" s="6"/>
      <c r="AH38" s="2"/>
      <c r="AI38" s="2"/>
      <c r="AJ38" s="4"/>
      <c r="AK38" s="4"/>
      <c r="AL38" s="4"/>
      <c r="AM38" s="5"/>
      <c r="AN38" s="6"/>
      <c r="AO38" s="2"/>
      <c r="AP38" s="2"/>
      <c r="AQ38" s="4"/>
      <c r="AR38" s="4"/>
      <c r="AS38" s="4"/>
      <c r="AT38" s="5"/>
      <c r="AU38" s="6"/>
      <c r="AV38" s="2"/>
      <c r="AW38" s="2"/>
      <c r="AX38" s="4"/>
      <c r="AY38" s="4"/>
      <c r="AZ38" s="4"/>
      <c r="BA38" s="5"/>
      <c r="BB38" s="18"/>
      <c r="BC38" s="36"/>
      <c r="BD38" s="19"/>
      <c r="BE38" s="39"/>
      <c r="BF38" s="20"/>
      <c r="BG38" s="21"/>
      <c r="BH38" s="176" t="str">
        <f>Teilnehmerliste!H46</f>
        <v/>
      </c>
      <c r="BI38" s="176" t="str">
        <f>Teilnehmerliste!I46</f>
        <v/>
      </c>
      <c r="BJ38" s="176" t="str">
        <f>Teilnehmerliste!J46</f>
        <v/>
      </c>
      <c r="BK38" s="177">
        <f t="shared" si="14"/>
        <v>0</v>
      </c>
      <c r="BL38" s="177">
        <f t="shared" si="15"/>
        <v>0</v>
      </c>
      <c r="BM38" s="64">
        <f t="shared" si="16"/>
        <v>0</v>
      </c>
      <c r="BN38" s="178">
        <f t="shared" si="17"/>
        <v>0</v>
      </c>
      <c r="BO38" s="64">
        <f t="shared" si="18"/>
        <v>0</v>
      </c>
      <c r="BP38" s="64">
        <f t="shared" si="19"/>
        <v>0</v>
      </c>
      <c r="BQ38" s="64">
        <f t="shared" si="20"/>
        <v>0</v>
      </c>
      <c r="BR38" s="64">
        <f t="shared" si="21"/>
        <v>0</v>
      </c>
      <c r="BS38" s="64">
        <f t="shared" si="22"/>
        <v>0</v>
      </c>
      <c r="BT38" s="64">
        <f t="shared" si="23"/>
        <v>0</v>
      </c>
      <c r="BU38" s="178">
        <f t="shared" si="24"/>
        <v>0</v>
      </c>
      <c r="BV38" s="64">
        <f t="shared" si="25"/>
        <v>0</v>
      </c>
      <c r="BW38" s="64">
        <f t="shared" si="26"/>
        <v>0</v>
      </c>
      <c r="BX38" s="64">
        <f t="shared" si="27"/>
        <v>0</v>
      </c>
      <c r="BY38" s="64">
        <f t="shared" si="28"/>
        <v>0</v>
      </c>
      <c r="BZ38" s="64">
        <f t="shared" si="29"/>
        <v>0</v>
      </c>
      <c r="CA38" s="64">
        <f t="shared" si="30"/>
        <v>0</v>
      </c>
      <c r="CB38" s="179">
        <f t="shared" si="31"/>
        <v>0</v>
      </c>
      <c r="CC38" s="179">
        <f t="shared" si="32"/>
        <v>0</v>
      </c>
      <c r="CD38" s="179">
        <f t="shared" si="33"/>
        <v>0</v>
      </c>
      <c r="CE38" s="179">
        <f t="shared" si="34"/>
        <v>0</v>
      </c>
      <c r="CF38" s="179">
        <f t="shared" si="35"/>
        <v>0</v>
      </c>
      <c r="CG38" s="179">
        <f t="shared" si="36"/>
        <v>0</v>
      </c>
      <c r="CH38" s="179">
        <f t="shared" si="37"/>
        <v>0</v>
      </c>
    </row>
    <row r="39" spans="1:86" x14ac:dyDescent="0.2">
      <c r="A39" s="173">
        <f>Teilnehmerliste!A47</f>
        <v>28</v>
      </c>
      <c r="B39" s="174" t="str">
        <f>IF(Teilnehmerliste!B47="","",Teilnehmerliste!B47)</f>
        <v/>
      </c>
      <c r="C39" s="180" t="str">
        <f>IF(Teilnehmerliste!C47="","",Teilnehmerliste!C47)</f>
        <v/>
      </c>
      <c r="D39" s="175" t="str">
        <f>IF(Teilnehmerliste!G47="x","x",IF(Teilnehmerliste!G47="w","x"," "))</f>
        <v xml:space="preserve"> </v>
      </c>
      <c r="E39" s="6"/>
      <c r="F39" s="2"/>
      <c r="G39" s="2"/>
      <c r="H39" s="8"/>
      <c r="I39" s="42"/>
      <c r="J39" s="42"/>
      <c r="K39" s="17"/>
      <c r="L39" s="6"/>
      <c r="M39" s="2"/>
      <c r="N39" s="2"/>
      <c r="O39" s="2"/>
      <c r="P39" s="2"/>
      <c r="Q39" s="2"/>
      <c r="R39" s="5"/>
      <c r="S39" s="6"/>
      <c r="T39" s="2"/>
      <c r="U39" s="2"/>
      <c r="V39" s="4"/>
      <c r="W39" s="4"/>
      <c r="X39" s="4"/>
      <c r="Y39" s="5"/>
      <c r="Z39" s="6"/>
      <c r="AA39" s="2"/>
      <c r="AB39" s="2"/>
      <c r="AC39" s="4"/>
      <c r="AD39" s="4"/>
      <c r="AE39" s="4"/>
      <c r="AF39" s="5"/>
      <c r="AG39" s="6"/>
      <c r="AH39" s="2"/>
      <c r="AI39" s="2"/>
      <c r="AJ39" s="4"/>
      <c r="AK39" s="4"/>
      <c r="AL39" s="4"/>
      <c r="AM39" s="5"/>
      <c r="AN39" s="6"/>
      <c r="AO39" s="2"/>
      <c r="AP39" s="2"/>
      <c r="AQ39" s="4"/>
      <c r="AR39" s="4"/>
      <c r="AS39" s="4"/>
      <c r="AT39" s="5"/>
      <c r="AU39" s="6"/>
      <c r="AV39" s="2"/>
      <c r="AW39" s="2"/>
      <c r="AX39" s="4"/>
      <c r="AY39" s="4"/>
      <c r="AZ39" s="4"/>
      <c r="BA39" s="5"/>
      <c r="BB39" s="18"/>
      <c r="BC39" s="36"/>
      <c r="BD39" s="19"/>
      <c r="BE39" s="39"/>
      <c r="BF39" s="20"/>
      <c r="BG39" s="21"/>
      <c r="BH39" s="176" t="str">
        <f>Teilnehmerliste!H47</f>
        <v/>
      </c>
      <c r="BI39" s="176" t="str">
        <f>Teilnehmerliste!I47</f>
        <v/>
      </c>
      <c r="BJ39" s="176" t="str">
        <f>Teilnehmerliste!J47</f>
        <v/>
      </c>
      <c r="BK39" s="177">
        <f t="shared" si="14"/>
        <v>0</v>
      </c>
      <c r="BL39" s="177">
        <f t="shared" si="15"/>
        <v>0</v>
      </c>
      <c r="BM39" s="64">
        <f t="shared" si="16"/>
        <v>0</v>
      </c>
      <c r="BN39" s="178">
        <f t="shared" si="17"/>
        <v>0</v>
      </c>
      <c r="BO39" s="64">
        <f t="shared" si="18"/>
        <v>0</v>
      </c>
      <c r="BP39" s="64">
        <f t="shared" si="19"/>
        <v>0</v>
      </c>
      <c r="BQ39" s="64">
        <f t="shared" si="20"/>
        <v>0</v>
      </c>
      <c r="BR39" s="64">
        <f t="shared" si="21"/>
        <v>0</v>
      </c>
      <c r="BS39" s="64">
        <f t="shared" si="22"/>
        <v>0</v>
      </c>
      <c r="BT39" s="64">
        <f t="shared" si="23"/>
        <v>0</v>
      </c>
      <c r="BU39" s="178">
        <f t="shared" si="24"/>
        <v>0</v>
      </c>
      <c r="BV39" s="64">
        <f t="shared" si="25"/>
        <v>0</v>
      </c>
      <c r="BW39" s="64">
        <f t="shared" si="26"/>
        <v>0</v>
      </c>
      <c r="BX39" s="64">
        <f t="shared" si="27"/>
        <v>0</v>
      </c>
      <c r="BY39" s="64">
        <f t="shared" si="28"/>
        <v>0</v>
      </c>
      <c r="BZ39" s="64">
        <f t="shared" si="29"/>
        <v>0</v>
      </c>
      <c r="CA39" s="64">
        <f t="shared" si="30"/>
        <v>0</v>
      </c>
      <c r="CB39" s="179">
        <f t="shared" si="31"/>
        <v>0</v>
      </c>
      <c r="CC39" s="179">
        <f t="shared" si="32"/>
        <v>0</v>
      </c>
      <c r="CD39" s="179">
        <f t="shared" si="33"/>
        <v>0</v>
      </c>
      <c r="CE39" s="179">
        <f t="shared" si="34"/>
        <v>0</v>
      </c>
      <c r="CF39" s="179">
        <f t="shared" si="35"/>
        <v>0</v>
      </c>
      <c r="CG39" s="179">
        <f t="shared" si="36"/>
        <v>0</v>
      </c>
      <c r="CH39" s="179">
        <f t="shared" si="37"/>
        <v>0</v>
      </c>
    </row>
    <row r="40" spans="1:86" x14ac:dyDescent="0.2">
      <c r="A40" s="173">
        <f>Teilnehmerliste!A48</f>
        <v>29</v>
      </c>
      <c r="B40" s="174" t="str">
        <f>IF(Teilnehmerliste!B48="","",Teilnehmerliste!B48)</f>
        <v/>
      </c>
      <c r="C40" s="180" t="str">
        <f>IF(Teilnehmerliste!C48="","",Teilnehmerliste!C48)</f>
        <v/>
      </c>
      <c r="D40" s="175" t="str">
        <f>IF(Teilnehmerliste!G48="x","x",IF(Teilnehmerliste!G48="w","x"," "))</f>
        <v xml:space="preserve"> </v>
      </c>
      <c r="E40" s="6"/>
      <c r="F40" s="2"/>
      <c r="G40" s="2"/>
      <c r="H40" s="8"/>
      <c r="I40" s="42"/>
      <c r="J40" s="42"/>
      <c r="K40" s="17"/>
      <c r="L40" s="6"/>
      <c r="M40" s="2"/>
      <c r="N40" s="2"/>
      <c r="O40" s="2"/>
      <c r="P40" s="2"/>
      <c r="Q40" s="2"/>
      <c r="R40" s="5"/>
      <c r="S40" s="6"/>
      <c r="T40" s="2"/>
      <c r="U40" s="2"/>
      <c r="V40" s="4"/>
      <c r="W40" s="4"/>
      <c r="X40" s="4"/>
      <c r="Y40" s="5"/>
      <c r="Z40" s="6"/>
      <c r="AA40" s="2"/>
      <c r="AB40" s="2"/>
      <c r="AC40" s="4"/>
      <c r="AD40" s="4"/>
      <c r="AE40" s="4"/>
      <c r="AF40" s="5"/>
      <c r="AG40" s="6"/>
      <c r="AH40" s="2"/>
      <c r="AI40" s="2"/>
      <c r="AJ40" s="4"/>
      <c r="AK40" s="4"/>
      <c r="AL40" s="4"/>
      <c r="AM40" s="5"/>
      <c r="AN40" s="6"/>
      <c r="AO40" s="2"/>
      <c r="AP40" s="2"/>
      <c r="AQ40" s="4"/>
      <c r="AR40" s="4"/>
      <c r="AS40" s="4"/>
      <c r="AT40" s="5"/>
      <c r="AU40" s="6"/>
      <c r="AV40" s="2"/>
      <c r="AW40" s="2"/>
      <c r="AX40" s="4"/>
      <c r="AY40" s="4"/>
      <c r="AZ40" s="4"/>
      <c r="BA40" s="5"/>
      <c r="BB40" s="18"/>
      <c r="BC40" s="36"/>
      <c r="BD40" s="19"/>
      <c r="BE40" s="39"/>
      <c r="BF40" s="20"/>
      <c r="BG40" s="21"/>
      <c r="BH40" s="176" t="str">
        <f>Teilnehmerliste!H48</f>
        <v/>
      </c>
      <c r="BI40" s="176" t="str">
        <f>Teilnehmerliste!I48</f>
        <v/>
      </c>
      <c r="BJ40" s="176" t="str">
        <f>Teilnehmerliste!J48</f>
        <v/>
      </c>
      <c r="BK40" s="177">
        <f t="shared" si="14"/>
        <v>0</v>
      </c>
      <c r="BL40" s="177">
        <f t="shared" si="15"/>
        <v>0</v>
      </c>
      <c r="BM40" s="64">
        <f t="shared" si="16"/>
        <v>0</v>
      </c>
      <c r="BN40" s="178">
        <f t="shared" si="17"/>
        <v>0</v>
      </c>
      <c r="BO40" s="64">
        <f t="shared" si="18"/>
        <v>0</v>
      </c>
      <c r="BP40" s="64">
        <f t="shared" si="19"/>
        <v>0</v>
      </c>
      <c r="BQ40" s="64">
        <f t="shared" si="20"/>
        <v>0</v>
      </c>
      <c r="BR40" s="64">
        <f t="shared" si="21"/>
        <v>0</v>
      </c>
      <c r="BS40" s="64">
        <f t="shared" si="22"/>
        <v>0</v>
      </c>
      <c r="BT40" s="64">
        <f t="shared" si="23"/>
        <v>0</v>
      </c>
      <c r="BU40" s="178">
        <f t="shared" si="24"/>
        <v>0</v>
      </c>
      <c r="BV40" s="64">
        <f t="shared" si="25"/>
        <v>0</v>
      </c>
      <c r="BW40" s="64">
        <f t="shared" si="26"/>
        <v>0</v>
      </c>
      <c r="BX40" s="64">
        <f t="shared" si="27"/>
        <v>0</v>
      </c>
      <c r="BY40" s="64">
        <f t="shared" si="28"/>
        <v>0</v>
      </c>
      <c r="BZ40" s="64">
        <f t="shared" si="29"/>
        <v>0</v>
      </c>
      <c r="CA40" s="64">
        <f t="shared" si="30"/>
        <v>0</v>
      </c>
      <c r="CB40" s="179">
        <f t="shared" si="31"/>
        <v>0</v>
      </c>
      <c r="CC40" s="179">
        <f t="shared" si="32"/>
        <v>0</v>
      </c>
      <c r="CD40" s="179">
        <f t="shared" si="33"/>
        <v>0</v>
      </c>
      <c r="CE40" s="179">
        <f t="shared" si="34"/>
        <v>0</v>
      </c>
      <c r="CF40" s="179">
        <f t="shared" si="35"/>
        <v>0</v>
      </c>
      <c r="CG40" s="179">
        <f t="shared" si="36"/>
        <v>0</v>
      </c>
      <c r="CH40" s="179">
        <f t="shared" si="37"/>
        <v>0</v>
      </c>
    </row>
    <row r="41" spans="1:86" x14ac:dyDescent="0.2">
      <c r="A41" s="173">
        <f>Teilnehmerliste!A49</f>
        <v>30</v>
      </c>
      <c r="B41" s="174" t="str">
        <f>IF(Teilnehmerliste!B49="","",Teilnehmerliste!B49)</f>
        <v/>
      </c>
      <c r="C41" s="180" t="str">
        <f>IF(Teilnehmerliste!C49="","",Teilnehmerliste!C49)</f>
        <v/>
      </c>
      <c r="D41" s="175" t="str">
        <f>IF(Teilnehmerliste!G49="x","x",IF(Teilnehmerliste!G49="w","x"," "))</f>
        <v xml:space="preserve"> </v>
      </c>
      <c r="E41" s="6"/>
      <c r="F41" s="2"/>
      <c r="G41" s="2"/>
      <c r="H41" s="8"/>
      <c r="I41" s="42"/>
      <c r="J41" s="42"/>
      <c r="K41" s="17"/>
      <c r="L41" s="6"/>
      <c r="M41" s="2"/>
      <c r="N41" s="2"/>
      <c r="O41" s="2"/>
      <c r="P41" s="2"/>
      <c r="Q41" s="2"/>
      <c r="R41" s="5"/>
      <c r="S41" s="6"/>
      <c r="T41" s="2"/>
      <c r="U41" s="2"/>
      <c r="V41" s="4"/>
      <c r="W41" s="4"/>
      <c r="X41" s="4"/>
      <c r="Y41" s="5"/>
      <c r="Z41" s="6"/>
      <c r="AA41" s="2"/>
      <c r="AB41" s="2"/>
      <c r="AC41" s="4"/>
      <c r="AD41" s="4"/>
      <c r="AE41" s="4"/>
      <c r="AF41" s="5"/>
      <c r="AG41" s="6"/>
      <c r="AH41" s="2"/>
      <c r="AI41" s="2"/>
      <c r="AJ41" s="4"/>
      <c r="AK41" s="4"/>
      <c r="AL41" s="4"/>
      <c r="AM41" s="5"/>
      <c r="AN41" s="6"/>
      <c r="AO41" s="2"/>
      <c r="AP41" s="2"/>
      <c r="AQ41" s="4"/>
      <c r="AR41" s="4"/>
      <c r="AS41" s="4"/>
      <c r="AT41" s="5"/>
      <c r="AU41" s="6"/>
      <c r="AV41" s="2"/>
      <c r="AW41" s="2"/>
      <c r="AX41" s="4"/>
      <c r="AY41" s="4"/>
      <c r="AZ41" s="4"/>
      <c r="BA41" s="5"/>
      <c r="BB41" s="18"/>
      <c r="BC41" s="36"/>
      <c r="BD41" s="19"/>
      <c r="BE41" s="39"/>
      <c r="BF41" s="20"/>
      <c r="BG41" s="21"/>
      <c r="BH41" s="176" t="str">
        <f>Teilnehmerliste!H49</f>
        <v/>
      </c>
      <c r="BI41" s="176" t="str">
        <f>Teilnehmerliste!I49</f>
        <v/>
      </c>
      <c r="BJ41" s="176" t="str">
        <f>Teilnehmerliste!J49</f>
        <v/>
      </c>
      <c r="BK41" s="177">
        <f t="shared" si="14"/>
        <v>0</v>
      </c>
      <c r="BL41" s="177">
        <f t="shared" si="15"/>
        <v>0</v>
      </c>
      <c r="BM41" s="64">
        <f t="shared" si="16"/>
        <v>0</v>
      </c>
      <c r="BN41" s="178">
        <f t="shared" si="17"/>
        <v>0</v>
      </c>
      <c r="BO41" s="64">
        <f t="shared" si="18"/>
        <v>0</v>
      </c>
      <c r="BP41" s="64">
        <f t="shared" si="19"/>
        <v>0</v>
      </c>
      <c r="BQ41" s="64">
        <f t="shared" si="20"/>
        <v>0</v>
      </c>
      <c r="BR41" s="64">
        <f t="shared" si="21"/>
        <v>0</v>
      </c>
      <c r="BS41" s="64">
        <f t="shared" si="22"/>
        <v>0</v>
      </c>
      <c r="BT41" s="64">
        <f t="shared" si="23"/>
        <v>0</v>
      </c>
      <c r="BU41" s="178">
        <f t="shared" si="24"/>
        <v>0</v>
      </c>
      <c r="BV41" s="64">
        <f t="shared" si="25"/>
        <v>0</v>
      </c>
      <c r="BW41" s="64">
        <f t="shared" si="26"/>
        <v>0</v>
      </c>
      <c r="BX41" s="64">
        <f t="shared" si="27"/>
        <v>0</v>
      </c>
      <c r="BY41" s="64">
        <f t="shared" si="28"/>
        <v>0</v>
      </c>
      <c r="BZ41" s="64">
        <f t="shared" si="29"/>
        <v>0</v>
      </c>
      <c r="CA41" s="64">
        <f t="shared" si="30"/>
        <v>0</v>
      </c>
      <c r="CB41" s="179">
        <f t="shared" si="31"/>
        <v>0</v>
      </c>
      <c r="CC41" s="179">
        <f t="shared" si="32"/>
        <v>0</v>
      </c>
      <c r="CD41" s="179">
        <f t="shared" si="33"/>
        <v>0</v>
      </c>
      <c r="CE41" s="179">
        <f t="shared" si="34"/>
        <v>0</v>
      </c>
      <c r="CF41" s="179">
        <f t="shared" si="35"/>
        <v>0</v>
      </c>
      <c r="CG41" s="179">
        <f t="shared" si="36"/>
        <v>0</v>
      </c>
      <c r="CH41" s="179">
        <f t="shared" si="37"/>
        <v>0</v>
      </c>
    </row>
    <row r="42" spans="1:86" x14ac:dyDescent="0.2">
      <c r="A42" s="173">
        <f>Teilnehmerliste!A50</f>
        <v>31</v>
      </c>
      <c r="B42" s="174" t="str">
        <f>IF(Teilnehmerliste!B50="","",Teilnehmerliste!B50)</f>
        <v/>
      </c>
      <c r="C42" s="180" t="str">
        <f>IF(Teilnehmerliste!C50="","",Teilnehmerliste!C50)</f>
        <v/>
      </c>
      <c r="D42" s="175" t="str">
        <f>IF(Teilnehmerliste!G50="x","x",IF(Teilnehmerliste!G50="w","x"," "))</f>
        <v xml:space="preserve"> </v>
      </c>
      <c r="E42" s="6"/>
      <c r="F42" s="2"/>
      <c r="G42" s="2"/>
      <c r="H42" s="8"/>
      <c r="I42" s="42"/>
      <c r="J42" s="42"/>
      <c r="K42" s="17"/>
      <c r="L42" s="6"/>
      <c r="M42" s="2"/>
      <c r="N42" s="2"/>
      <c r="O42" s="2"/>
      <c r="P42" s="2"/>
      <c r="Q42" s="2"/>
      <c r="R42" s="5"/>
      <c r="S42" s="6"/>
      <c r="T42" s="2"/>
      <c r="U42" s="2"/>
      <c r="V42" s="4"/>
      <c r="W42" s="4"/>
      <c r="X42" s="4"/>
      <c r="Y42" s="5"/>
      <c r="Z42" s="6"/>
      <c r="AA42" s="2"/>
      <c r="AB42" s="2"/>
      <c r="AC42" s="4"/>
      <c r="AD42" s="4"/>
      <c r="AE42" s="4"/>
      <c r="AF42" s="5"/>
      <c r="AG42" s="6"/>
      <c r="AH42" s="2"/>
      <c r="AI42" s="2"/>
      <c r="AJ42" s="4"/>
      <c r="AK42" s="4"/>
      <c r="AL42" s="4"/>
      <c r="AM42" s="5"/>
      <c r="AN42" s="6"/>
      <c r="AO42" s="2"/>
      <c r="AP42" s="2"/>
      <c r="AQ42" s="4"/>
      <c r="AR42" s="4"/>
      <c r="AS42" s="4"/>
      <c r="AT42" s="5"/>
      <c r="AU42" s="6"/>
      <c r="AV42" s="2"/>
      <c r="AW42" s="2"/>
      <c r="AX42" s="4"/>
      <c r="AY42" s="4"/>
      <c r="AZ42" s="4"/>
      <c r="BA42" s="5"/>
      <c r="BB42" s="18"/>
      <c r="BC42" s="36"/>
      <c r="BD42" s="19"/>
      <c r="BE42" s="39"/>
      <c r="BF42" s="20"/>
      <c r="BG42" s="21"/>
      <c r="BH42" s="176" t="str">
        <f>Teilnehmerliste!H50</f>
        <v/>
      </c>
      <c r="BI42" s="176" t="str">
        <f>Teilnehmerliste!I50</f>
        <v/>
      </c>
      <c r="BJ42" s="176" t="str">
        <f>Teilnehmerliste!J50</f>
        <v/>
      </c>
      <c r="BK42" s="177">
        <f t="shared" si="14"/>
        <v>0</v>
      </c>
      <c r="BL42" s="177">
        <f t="shared" si="15"/>
        <v>0</v>
      </c>
      <c r="BM42" s="64">
        <f t="shared" si="16"/>
        <v>0</v>
      </c>
      <c r="BN42" s="178">
        <f t="shared" si="17"/>
        <v>0</v>
      </c>
      <c r="BO42" s="64">
        <f t="shared" si="18"/>
        <v>0</v>
      </c>
      <c r="BP42" s="64">
        <f t="shared" si="19"/>
        <v>0</v>
      </c>
      <c r="BQ42" s="64">
        <f t="shared" si="20"/>
        <v>0</v>
      </c>
      <c r="BR42" s="64">
        <f t="shared" si="21"/>
        <v>0</v>
      </c>
      <c r="BS42" s="64">
        <f t="shared" si="22"/>
        <v>0</v>
      </c>
      <c r="BT42" s="64">
        <f t="shared" si="23"/>
        <v>0</v>
      </c>
      <c r="BU42" s="178">
        <f t="shared" si="24"/>
        <v>0</v>
      </c>
      <c r="BV42" s="64">
        <f t="shared" si="25"/>
        <v>0</v>
      </c>
      <c r="BW42" s="64">
        <f t="shared" si="26"/>
        <v>0</v>
      </c>
      <c r="BX42" s="64">
        <f t="shared" si="27"/>
        <v>0</v>
      </c>
      <c r="BY42" s="64">
        <f t="shared" si="28"/>
        <v>0</v>
      </c>
      <c r="BZ42" s="64">
        <f t="shared" si="29"/>
        <v>0</v>
      </c>
      <c r="CA42" s="64">
        <f t="shared" si="30"/>
        <v>0</v>
      </c>
      <c r="CB42" s="179">
        <f t="shared" si="31"/>
        <v>0</v>
      </c>
      <c r="CC42" s="179">
        <f t="shared" si="32"/>
        <v>0</v>
      </c>
      <c r="CD42" s="179">
        <f t="shared" si="33"/>
        <v>0</v>
      </c>
      <c r="CE42" s="179">
        <f t="shared" si="34"/>
        <v>0</v>
      </c>
      <c r="CF42" s="179">
        <f t="shared" si="35"/>
        <v>0</v>
      </c>
      <c r="CG42" s="179">
        <f t="shared" si="36"/>
        <v>0</v>
      </c>
      <c r="CH42" s="179">
        <f t="shared" si="37"/>
        <v>0</v>
      </c>
    </row>
    <row r="43" spans="1:86" x14ac:dyDescent="0.2">
      <c r="A43" s="173">
        <f>Teilnehmerliste!A51</f>
        <v>32</v>
      </c>
      <c r="B43" s="174" t="str">
        <f>IF(Teilnehmerliste!B51="","",Teilnehmerliste!B51)</f>
        <v/>
      </c>
      <c r="C43" s="180" t="str">
        <f>IF(Teilnehmerliste!C51="","",Teilnehmerliste!C51)</f>
        <v/>
      </c>
      <c r="D43" s="175" t="str">
        <f>IF(Teilnehmerliste!G51="x","x",IF(Teilnehmerliste!G51="w","x"," "))</f>
        <v xml:space="preserve"> </v>
      </c>
      <c r="E43" s="6"/>
      <c r="F43" s="2"/>
      <c r="G43" s="2"/>
      <c r="H43" s="8"/>
      <c r="I43" s="42"/>
      <c r="J43" s="42"/>
      <c r="K43" s="17"/>
      <c r="L43" s="6"/>
      <c r="M43" s="2"/>
      <c r="N43" s="2"/>
      <c r="O43" s="2"/>
      <c r="P43" s="2"/>
      <c r="Q43" s="2"/>
      <c r="R43" s="5"/>
      <c r="S43" s="6"/>
      <c r="T43" s="2"/>
      <c r="U43" s="2"/>
      <c r="V43" s="4"/>
      <c r="W43" s="4"/>
      <c r="X43" s="4"/>
      <c r="Y43" s="5"/>
      <c r="Z43" s="6"/>
      <c r="AA43" s="2"/>
      <c r="AB43" s="2"/>
      <c r="AC43" s="4"/>
      <c r="AD43" s="4"/>
      <c r="AE43" s="4"/>
      <c r="AF43" s="5"/>
      <c r="AG43" s="6"/>
      <c r="AH43" s="2"/>
      <c r="AI43" s="2"/>
      <c r="AJ43" s="4"/>
      <c r="AK43" s="4"/>
      <c r="AL43" s="4"/>
      <c r="AM43" s="5"/>
      <c r="AN43" s="6"/>
      <c r="AO43" s="2"/>
      <c r="AP43" s="2"/>
      <c r="AQ43" s="4"/>
      <c r="AR43" s="4"/>
      <c r="AS43" s="4"/>
      <c r="AT43" s="5"/>
      <c r="AU43" s="6"/>
      <c r="AV43" s="2"/>
      <c r="AW43" s="2"/>
      <c r="AX43" s="4"/>
      <c r="AY43" s="4"/>
      <c r="AZ43" s="4"/>
      <c r="BA43" s="5"/>
      <c r="BB43" s="18"/>
      <c r="BC43" s="36"/>
      <c r="BD43" s="19"/>
      <c r="BE43" s="39"/>
      <c r="BF43" s="20"/>
      <c r="BG43" s="21"/>
      <c r="BH43" s="176" t="str">
        <f>Teilnehmerliste!H51</f>
        <v/>
      </c>
      <c r="BI43" s="176" t="str">
        <f>Teilnehmerliste!I51</f>
        <v/>
      </c>
      <c r="BJ43" s="176" t="str">
        <f>Teilnehmerliste!J51</f>
        <v/>
      </c>
      <c r="BK43" s="177">
        <f t="shared" si="14"/>
        <v>0</v>
      </c>
      <c r="BL43" s="177">
        <f t="shared" si="15"/>
        <v>0</v>
      </c>
      <c r="BM43" s="64">
        <f t="shared" si="16"/>
        <v>0</v>
      </c>
      <c r="BN43" s="178">
        <f t="shared" si="17"/>
        <v>0</v>
      </c>
      <c r="BO43" s="64">
        <f t="shared" si="18"/>
        <v>0</v>
      </c>
      <c r="BP43" s="64">
        <f t="shared" si="19"/>
        <v>0</v>
      </c>
      <c r="BQ43" s="64">
        <f t="shared" si="20"/>
        <v>0</v>
      </c>
      <c r="BR43" s="64">
        <f t="shared" si="21"/>
        <v>0</v>
      </c>
      <c r="BS43" s="64">
        <f t="shared" si="22"/>
        <v>0</v>
      </c>
      <c r="BT43" s="64">
        <f t="shared" si="23"/>
        <v>0</v>
      </c>
      <c r="BU43" s="178">
        <f t="shared" si="24"/>
        <v>0</v>
      </c>
      <c r="BV43" s="64">
        <f t="shared" si="25"/>
        <v>0</v>
      </c>
      <c r="BW43" s="64">
        <f t="shared" si="26"/>
        <v>0</v>
      </c>
      <c r="BX43" s="64">
        <f t="shared" si="27"/>
        <v>0</v>
      </c>
      <c r="BY43" s="64">
        <f t="shared" si="28"/>
        <v>0</v>
      </c>
      <c r="BZ43" s="64">
        <f t="shared" si="29"/>
        <v>0</v>
      </c>
      <c r="CA43" s="64">
        <f t="shared" si="30"/>
        <v>0</v>
      </c>
      <c r="CB43" s="179">
        <f t="shared" si="31"/>
        <v>0</v>
      </c>
      <c r="CC43" s="179">
        <f t="shared" si="32"/>
        <v>0</v>
      </c>
      <c r="CD43" s="179">
        <f t="shared" si="33"/>
        <v>0</v>
      </c>
      <c r="CE43" s="179">
        <f t="shared" si="34"/>
        <v>0</v>
      </c>
      <c r="CF43" s="179">
        <f t="shared" si="35"/>
        <v>0</v>
      </c>
      <c r="CG43" s="179">
        <f t="shared" si="36"/>
        <v>0</v>
      </c>
      <c r="CH43" s="179">
        <f t="shared" si="37"/>
        <v>0</v>
      </c>
    </row>
    <row r="44" spans="1:86" x14ac:dyDescent="0.2">
      <c r="A44" s="173">
        <f>Teilnehmerliste!A52</f>
        <v>33</v>
      </c>
      <c r="B44" s="174" t="str">
        <f>IF(Teilnehmerliste!B52="","",Teilnehmerliste!B52)</f>
        <v/>
      </c>
      <c r="C44" s="180" t="str">
        <f>IF(Teilnehmerliste!C52="","",Teilnehmerliste!C52)</f>
        <v/>
      </c>
      <c r="D44" s="175" t="str">
        <f>IF(Teilnehmerliste!G52="x","x",IF(Teilnehmerliste!G52="w","x"," "))</f>
        <v xml:space="preserve"> </v>
      </c>
      <c r="E44" s="6"/>
      <c r="F44" s="2"/>
      <c r="G44" s="2"/>
      <c r="H44" s="8"/>
      <c r="I44" s="42"/>
      <c r="J44" s="42"/>
      <c r="K44" s="17"/>
      <c r="L44" s="6"/>
      <c r="M44" s="2"/>
      <c r="N44" s="2"/>
      <c r="O44" s="2"/>
      <c r="P44" s="2"/>
      <c r="Q44" s="2"/>
      <c r="R44" s="5"/>
      <c r="S44" s="6"/>
      <c r="T44" s="2"/>
      <c r="U44" s="2"/>
      <c r="V44" s="4"/>
      <c r="W44" s="4"/>
      <c r="X44" s="4"/>
      <c r="Y44" s="5"/>
      <c r="Z44" s="6"/>
      <c r="AA44" s="2"/>
      <c r="AB44" s="2"/>
      <c r="AC44" s="4"/>
      <c r="AD44" s="4"/>
      <c r="AE44" s="4"/>
      <c r="AF44" s="5"/>
      <c r="AG44" s="6"/>
      <c r="AH44" s="2"/>
      <c r="AI44" s="2"/>
      <c r="AJ44" s="4"/>
      <c r="AK44" s="4"/>
      <c r="AL44" s="4"/>
      <c r="AM44" s="5"/>
      <c r="AN44" s="6"/>
      <c r="AO44" s="2"/>
      <c r="AP44" s="2"/>
      <c r="AQ44" s="4"/>
      <c r="AR44" s="4"/>
      <c r="AS44" s="4"/>
      <c r="AT44" s="5"/>
      <c r="AU44" s="6"/>
      <c r="AV44" s="2"/>
      <c r="AW44" s="2"/>
      <c r="AX44" s="4"/>
      <c r="AY44" s="4"/>
      <c r="AZ44" s="4"/>
      <c r="BA44" s="5"/>
      <c r="BB44" s="18"/>
      <c r="BC44" s="36"/>
      <c r="BD44" s="19"/>
      <c r="BE44" s="39"/>
      <c r="BF44" s="20"/>
      <c r="BG44" s="21"/>
      <c r="BH44" s="176" t="str">
        <f>Teilnehmerliste!H52</f>
        <v/>
      </c>
      <c r="BI44" s="176" t="str">
        <f>Teilnehmerliste!I52</f>
        <v/>
      </c>
      <c r="BJ44" s="176" t="str">
        <f>Teilnehmerliste!J52</f>
        <v/>
      </c>
      <c r="BK44" s="177">
        <f t="shared" si="14"/>
        <v>0</v>
      </c>
      <c r="BL44" s="177">
        <f t="shared" si="15"/>
        <v>0</v>
      </c>
      <c r="BM44" s="64">
        <f t="shared" si="16"/>
        <v>0</v>
      </c>
      <c r="BN44" s="178">
        <f t="shared" si="17"/>
        <v>0</v>
      </c>
      <c r="BO44" s="64">
        <f t="shared" si="18"/>
        <v>0</v>
      </c>
      <c r="BP44" s="64">
        <f t="shared" si="19"/>
        <v>0</v>
      </c>
      <c r="BQ44" s="64">
        <f t="shared" si="20"/>
        <v>0</v>
      </c>
      <c r="BR44" s="64">
        <f t="shared" si="21"/>
        <v>0</v>
      </c>
      <c r="BS44" s="64">
        <f t="shared" si="22"/>
        <v>0</v>
      </c>
      <c r="BT44" s="64">
        <f t="shared" si="23"/>
        <v>0</v>
      </c>
      <c r="BU44" s="178">
        <f t="shared" si="24"/>
        <v>0</v>
      </c>
      <c r="BV44" s="64">
        <f t="shared" si="25"/>
        <v>0</v>
      </c>
      <c r="BW44" s="64">
        <f t="shared" si="26"/>
        <v>0</v>
      </c>
      <c r="BX44" s="64">
        <f t="shared" si="27"/>
        <v>0</v>
      </c>
      <c r="BY44" s="64">
        <f t="shared" si="28"/>
        <v>0</v>
      </c>
      <c r="BZ44" s="64">
        <f t="shared" si="29"/>
        <v>0</v>
      </c>
      <c r="CA44" s="64">
        <f t="shared" si="30"/>
        <v>0</v>
      </c>
      <c r="CB44" s="179">
        <f t="shared" si="31"/>
        <v>0</v>
      </c>
      <c r="CC44" s="179">
        <f t="shared" si="32"/>
        <v>0</v>
      </c>
      <c r="CD44" s="179">
        <f t="shared" si="33"/>
        <v>0</v>
      </c>
      <c r="CE44" s="179">
        <f t="shared" si="34"/>
        <v>0</v>
      </c>
      <c r="CF44" s="179">
        <f t="shared" si="35"/>
        <v>0</v>
      </c>
      <c r="CG44" s="179">
        <f t="shared" si="36"/>
        <v>0</v>
      </c>
      <c r="CH44" s="179">
        <f t="shared" si="37"/>
        <v>0</v>
      </c>
    </row>
    <row r="45" spans="1:86" x14ac:dyDescent="0.2">
      <c r="A45" s="173">
        <f>Teilnehmerliste!A53</f>
        <v>34</v>
      </c>
      <c r="B45" s="174" t="str">
        <f>IF(Teilnehmerliste!B53="","",Teilnehmerliste!B53)</f>
        <v/>
      </c>
      <c r="C45" s="180" t="str">
        <f>IF(Teilnehmerliste!C53="","",Teilnehmerliste!C53)</f>
        <v/>
      </c>
      <c r="D45" s="175" t="str">
        <f>IF(Teilnehmerliste!G53="x","x",IF(Teilnehmerliste!G53="w","x"," "))</f>
        <v xml:space="preserve"> </v>
      </c>
      <c r="E45" s="6"/>
      <c r="F45" s="2"/>
      <c r="G45" s="2"/>
      <c r="H45" s="8"/>
      <c r="I45" s="42"/>
      <c r="J45" s="42"/>
      <c r="K45" s="17"/>
      <c r="L45" s="6"/>
      <c r="M45" s="2"/>
      <c r="N45" s="2"/>
      <c r="O45" s="2"/>
      <c r="P45" s="2"/>
      <c r="Q45" s="2"/>
      <c r="R45" s="5"/>
      <c r="S45" s="6"/>
      <c r="T45" s="2"/>
      <c r="U45" s="2"/>
      <c r="V45" s="4"/>
      <c r="W45" s="4"/>
      <c r="X45" s="4"/>
      <c r="Y45" s="5"/>
      <c r="Z45" s="6"/>
      <c r="AA45" s="2"/>
      <c r="AB45" s="2"/>
      <c r="AC45" s="4"/>
      <c r="AD45" s="4"/>
      <c r="AE45" s="4"/>
      <c r="AF45" s="5"/>
      <c r="AG45" s="6"/>
      <c r="AH45" s="2"/>
      <c r="AI45" s="2"/>
      <c r="AJ45" s="4"/>
      <c r="AK45" s="4"/>
      <c r="AL45" s="4"/>
      <c r="AM45" s="5"/>
      <c r="AN45" s="6"/>
      <c r="AO45" s="2"/>
      <c r="AP45" s="2"/>
      <c r="AQ45" s="4"/>
      <c r="AR45" s="4"/>
      <c r="AS45" s="4"/>
      <c r="AT45" s="5"/>
      <c r="AU45" s="6"/>
      <c r="AV45" s="2"/>
      <c r="AW45" s="2"/>
      <c r="AX45" s="4"/>
      <c r="AY45" s="4"/>
      <c r="AZ45" s="4"/>
      <c r="BA45" s="5"/>
      <c r="BB45" s="18"/>
      <c r="BC45" s="36"/>
      <c r="BD45" s="19"/>
      <c r="BE45" s="39"/>
      <c r="BF45" s="20"/>
      <c r="BG45" s="21"/>
      <c r="BH45" s="176" t="str">
        <f>Teilnehmerliste!H53</f>
        <v/>
      </c>
      <c r="BI45" s="176" t="str">
        <f>Teilnehmerliste!I53</f>
        <v/>
      </c>
      <c r="BJ45" s="176" t="str">
        <f>Teilnehmerliste!J53</f>
        <v/>
      </c>
      <c r="BK45" s="177">
        <f t="shared" si="14"/>
        <v>0</v>
      </c>
      <c r="BL45" s="177">
        <f t="shared" si="15"/>
        <v>0</v>
      </c>
      <c r="BM45" s="64">
        <f t="shared" si="16"/>
        <v>0</v>
      </c>
      <c r="BN45" s="178">
        <f t="shared" si="17"/>
        <v>0</v>
      </c>
      <c r="BO45" s="64">
        <f t="shared" si="18"/>
        <v>0</v>
      </c>
      <c r="BP45" s="64">
        <f t="shared" si="19"/>
        <v>0</v>
      </c>
      <c r="BQ45" s="64">
        <f t="shared" si="20"/>
        <v>0</v>
      </c>
      <c r="BR45" s="64">
        <f t="shared" si="21"/>
        <v>0</v>
      </c>
      <c r="BS45" s="64">
        <f t="shared" si="22"/>
        <v>0</v>
      </c>
      <c r="BT45" s="64">
        <f t="shared" si="23"/>
        <v>0</v>
      </c>
      <c r="BU45" s="178">
        <f t="shared" si="24"/>
        <v>0</v>
      </c>
      <c r="BV45" s="64">
        <f t="shared" si="25"/>
        <v>0</v>
      </c>
      <c r="BW45" s="64">
        <f t="shared" si="26"/>
        <v>0</v>
      </c>
      <c r="BX45" s="64">
        <f t="shared" si="27"/>
        <v>0</v>
      </c>
      <c r="BY45" s="64">
        <f t="shared" si="28"/>
        <v>0</v>
      </c>
      <c r="BZ45" s="64">
        <f t="shared" si="29"/>
        <v>0</v>
      </c>
      <c r="CA45" s="64">
        <f t="shared" si="30"/>
        <v>0</v>
      </c>
      <c r="CB45" s="179">
        <f t="shared" si="31"/>
        <v>0</v>
      </c>
      <c r="CC45" s="179">
        <f t="shared" si="32"/>
        <v>0</v>
      </c>
      <c r="CD45" s="179">
        <f t="shared" si="33"/>
        <v>0</v>
      </c>
      <c r="CE45" s="179">
        <f t="shared" si="34"/>
        <v>0</v>
      </c>
      <c r="CF45" s="179">
        <f t="shared" si="35"/>
        <v>0</v>
      </c>
      <c r="CG45" s="179">
        <f t="shared" si="36"/>
        <v>0</v>
      </c>
      <c r="CH45" s="179">
        <f t="shared" si="37"/>
        <v>0</v>
      </c>
    </row>
    <row r="46" spans="1:86" x14ac:dyDescent="0.2">
      <c r="A46" s="173">
        <f>Teilnehmerliste!A54</f>
        <v>35</v>
      </c>
      <c r="B46" s="174" t="str">
        <f>IF(Teilnehmerliste!B54="","",Teilnehmerliste!B54)</f>
        <v/>
      </c>
      <c r="C46" s="180" t="str">
        <f>IF(Teilnehmerliste!C54="","",Teilnehmerliste!C54)</f>
        <v/>
      </c>
      <c r="D46" s="175" t="str">
        <f>IF(Teilnehmerliste!G54="x","x",IF(Teilnehmerliste!G54="w","x"," "))</f>
        <v xml:space="preserve"> </v>
      </c>
      <c r="E46" s="6"/>
      <c r="F46" s="2"/>
      <c r="G46" s="2"/>
      <c r="H46" s="8"/>
      <c r="I46" s="42"/>
      <c r="J46" s="42"/>
      <c r="K46" s="17"/>
      <c r="L46" s="6"/>
      <c r="M46" s="2"/>
      <c r="N46" s="2"/>
      <c r="O46" s="2"/>
      <c r="P46" s="2"/>
      <c r="Q46" s="2"/>
      <c r="R46" s="5"/>
      <c r="S46" s="6"/>
      <c r="T46" s="2"/>
      <c r="U46" s="2"/>
      <c r="V46" s="4"/>
      <c r="W46" s="4"/>
      <c r="X46" s="4"/>
      <c r="Y46" s="5"/>
      <c r="Z46" s="6"/>
      <c r="AA46" s="2"/>
      <c r="AB46" s="2"/>
      <c r="AC46" s="4"/>
      <c r="AD46" s="4"/>
      <c r="AE46" s="4"/>
      <c r="AF46" s="5"/>
      <c r="AG46" s="6"/>
      <c r="AH46" s="2"/>
      <c r="AI46" s="2"/>
      <c r="AJ46" s="4"/>
      <c r="AK46" s="4"/>
      <c r="AL46" s="4"/>
      <c r="AM46" s="5"/>
      <c r="AN46" s="6"/>
      <c r="AO46" s="2"/>
      <c r="AP46" s="2"/>
      <c r="AQ46" s="4"/>
      <c r="AR46" s="4"/>
      <c r="AS46" s="4"/>
      <c r="AT46" s="5"/>
      <c r="AU46" s="6"/>
      <c r="AV46" s="2"/>
      <c r="AW46" s="2"/>
      <c r="AX46" s="4"/>
      <c r="AY46" s="4"/>
      <c r="AZ46" s="4"/>
      <c r="BA46" s="5"/>
      <c r="BB46" s="18"/>
      <c r="BC46" s="36"/>
      <c r="BD46" s="19"/>
      <c r="BE46" s="39"/>
      <c r="BF46" s="20"/>
      <c r="BG46" s="21"/>
      <c r="BH46" s="176" t="str">
        <f>Teilnehmerliste!H54</f>
        <v/>
      </c>
      <c r="BI46" s="176" t="str">
        <f>Teilnehmerliste!I54</f>
        <v/>
      </c>
      <c r="BJ46" s="176" t="str">
        <f>Teilnehmerliste!J54</f>
        <v/>
      </c>
      <c r="BK46" s="177">
        <f t="shared" si="14"/>
        <v>0</v>
      </c>
      <c r="BL46" s="177">
        <f t="shared" si="15"/>
        <v>0</v>
      </c>
      <c r="BM46" s="64">
        <f t="shared" si="16"/>
        <v>0</v>
      </c>
      <c r="BN46" s="178">
        <f t="shared" si="17"/>
        <v>0</v>
      </c>
      <c r="BO46" s="64">
        <f t="shared" si="18"/>
        <v>0</v>
      </c>
      <c r="BP46" s="64">
        <f t="shared" si="19"/>
        <v>0</v>
      </c>
      <c r="BQ46" s="64">
        <f t="shared" si="20"/>
        <v>0</v>
      </c>
      <c r="BR46" s="64">
        <f t="shared" si="21"/>
        <v>0</v>
      </c>
      <c r="BS46" s="64">
        <f t="shared" si="22"/>
        <v>0</v>
      </c>
      <c r="BT46" s="64">
        <f t="shared" si="23"/>
        <v>0</v>
      </c>
      <c r="BU46" s="178">
        <f t="shared" si="24"/>
        <v>0</v>
      </c>
      <c r="BV46" s="64">
        <f t="shared" si="25"/>
        <v>0</v>
      </c>
      <c r="BW46" s="64">
        <f t="shared" si="26"/>
        <v>0</v>
      </c>
      <c r="BX46" s="64">
        <f t="shared" si="27"/>
        <v>0</v>
      </c>
      <c r="BY46" s="64">
        <f t="shared" si="28"/>
        <v>0</v>
      </c>
      <c r="BZ46" s="64">
        <f t="shared" si="29"/>
        <v>0</v>
      </c>
      <c r="CA46" s="64">
        <f t="shared" si="30"/>
        <v>0</v>
      </c>
      <c r="CB46" s="179">
        <f t="shared" si="31"/>
        <v>0</v>
      </c>
      <c r="CC46" s="179">
        <f t="shared" si="32"/>
        <v>0</v>
      </c>
      <c r="CD46" s="179">
        <f t="shared" si="33"/>
        <v>0</v>
      </c>
      <c r="CE46" s="179">
        <f t="shared" si="34"/>
        <v>0</v>
      </c>
      <c r="CF46" s="179">
        <f t="shared" si="35"/>
        <v>0</v>
      </c>
      <c r="CG46" s="179">
        <f t="shared" si="36"/>
        <v>0</v>
      </c>
      <c r="CH46" s="179">
        <f t="shared" si="37"/>
        <v>0</v>
      </c>
    </row>
    <row r="47" spans="1:86" x14ac:dyDescent="0.2">
      <c r="A47" s="173">
        <f>Teilnehmerliste!A55</f>
        <v>36</v>
      </c>
      <c r="B47" s="174" t="str">
        <f>IF(Teilnehmerliste!B55="","",Teilnehmerliste!B55)</f>
        <v/>
      </c>
      <c r="C47" s="180" t="str">
        <f>IF(Teilnehmerliste!C55="","",Teilnehmerliste!C55)</f>
        <v/>
      </c>
      <c r="D47" s="175" t="str">
        <f>IF(Teilnehmerliste!G55="x","x",IF(Teilnehmerliste!G55="w","x"," "))</f>
        <v xml:space="preserve"> </v>
      </c>
      <c r="E47" s="6"/>
      <c r="F47" s="2"/>
      <c r="G47" s="2"/>
      <c r="H47" s="8"/>
      <c r="I47" s="42"/>
      <c r="J47" s="42"/>
      <c r="K47" s="17"/>
      <c r="L47" s="6"/>
      <c r="M47" s="2"/>
      <c r="N47" s="2"/>
      <c r="O47" s="2"/>
      <c r="P47" s="2"/>
      <c r="Q47" s="2"/>
      <c r="R47" s="5"/>
      <c r="S47" s="6"/>
      <c r="T47" s="2"/>
      <c r="U47" s="2"/>
      <c r="V47" s="4"/>
      <c r="W47" s="4"/>
      <c r="X47" s="4"/>
      <c r="Y47" s="5"/>
      <c r="Z47" s="6"/>
      <c r="AA47" s="2"/>
      <c r="AB47" s="2"/>
      <c r="AC47" s="4"/>
      <c r="AD47" s="4"/>
      <c r="AE47" s="4"/>
      <c r="AF47" s="5"/>
      <c r="AG47" s="6"/>
      <c r="AH47" s="2"/>
      <c r="AI47" s="2"/>
      <c r="AJ47" s="4"/>
      <c r="AK47" s="4"/>
      <c r="AL47" s="4"/>
      <c r="AM47" s="5"/>
      <c r="AN47" s="6"/>
      <c r="AO47" s="2"/>
      <c r="AP47" s="2"/>
      <c r="AQ47" s="4"/>
      <c r="AR47" s="4"/>
      <c r="AS47" s="4"/>
      <c r="AT47" s="5"/>
      <c r="AU47" s="6"/>
      <c r="AV47" s="2"/>
      <c r="AW47" s="2"/>
      <c r="AX47" s="4"/>
      <c r="AY47" s="4"/>
      <c r="AZ47" s="4"/>
      <c r="BA47" s="5"/>
      <c r="BB47" s="18"/>
      <c r="BC47" s="36"/>
      <c r="BD47" s="19"/>
      <c r="BE47" s="39"/>
      <c r="BF47" s="20"/>
      <c r="BG47" s="21"/>
      <c r="BH47" s="176" t="str">
        <f>Teilnehmerliste!H55</f>
        <v/>
      </c>
      <c r="BI47" s="176" t="str">
        <f>Teilnehmerliste!I55</f>
        <v/>
      </c>
      <c r="BJ47" s="176" t="str">
        <f>Teilnehmerliste!J55</f>
        <v/>
      </c>
      <c r="BK47" s="177">
        <f t="shared" si="14"/>
        <v>0</v>
      </c>
      <c r="BL47" s="177">
        <f t="shared" si="15"/>
        <v>0</v>
      </c>
      <c r="BM47" s="64">
        <f t="shared" si="16"/>
        <v>0</v>
      </c>
      <c r="BN47" s="178">
        <f t="shared" si="17"/>
        <v>0</v>
      </c>
      <c r="BO47" s="64">
        <f t="shared" si="18"/>
        <v>0</v>
      </c>
      <c r="BP47" s="64">
        <f t="shared" si="19"/>
        <v>0</v>
      </c>
      <c r="BQ47" s="64">
        <f t="shared" si="20"/>
        <v>0</v>
      </c>
      <c r="BR47" s="64">
        <f t="shared" si="21"/>
        <v>0</v>
      </c>
      <c r="BS47" s="64">
        <f t="shared" si="22"/>
        <v>0</v>
      </c>
      <c r="BT47" s="64">
        <f t="shared" si="23"/>
        <v>0</v>
      </c>
      <c r="BU47" s="178">
        <f t="shared" si="24"/>
        <v>0</v>
      </c>
      <c r="BV47" s="64">
        <f t="shared" si="25"/>
        <v>0</v>
      </c>
      <c r="BW47" s="64">
        <f t="shared" si="26"/>
        <v>0</v>
      </c>
      <c r="BX47" s="64">
        <f t="shared" si="27"/>
        <v>0</v>
      </c>
      <c r="BY47" s="64">
        <f t="shared" si="28"/>
        <v>0</v>
      </c>
      <c r="BZ47" s="64">
        <f t="shared" si="29"/>
        <v>0</v>
      </c>
      <c r="CA47" s="64">
        <f t="shared" si="30"/>
        <v>0</v>
      </c>
      <c r="CB47" s="179">
        <f t="shared" si="31"/>
        <v>0</v>
      </c>
      <c r="CC47" s="179">
        <f t="shared" si="32"/>
        <v>0</v>
      </c>
      <c r="CD47" s="179">
        <f t="shared" si="33"/>
        <v>0</v>
      </c>
      <c r="CE47" s="179">
        <f t="shared" si="34"/>
        <v>0</v>
      </c>
      <c r="CF47" s="179">
        <f t="shared" si="35"/>
        <v>0</v>
      </c>
      <c r="CG47" s="179">
        <f t="shared" si="36"/>
        <v>0</v>
      </c>
      <c r="CH47" s="179">
        <f t="shared" si="37"/>
        <v>0</v>
      </c>
    </row>
    <row r="48" spans="1:86" x14ac:dyDescent="0.2">
      <c r="A48" s="173">
        <f>Teilnehmerliste!A56</f>
        <v>37</v>
      </c>
      <c r="B48" s="174" t="str">
        <f>IF(Teilnehmerliste!B56="","",Teilnehmerliste!B56)</f>
        <v/>
      </c>
      <c r="C48" s="180" t="str">
        <f>IF(Teilnehmerliste!C56="","",Teilnehmerliste!C56)</f>
        <v/>
      </c>
      <c r="D48" s="175" t="str">
        <f>IF(Teilnehmerliste!G56="x","x",IF(Teilnehmerliste!G56="w","x"," "))</f>
        <v xml:space="preserve"> </v>
      </c>
      <c r="E48" s="6"/>
      <c r="F48" s="2"/>
      <c r="G48" s="2"/>
      <c r="H48" s="8"/>
      <c r="I48" s="42"/>
      <c r="J48" s="42"/>
      <c r="K48" s="17"/>
      <c r="L48" s="6"/>
      <c r="M48" s="2"/>
      <c r="N48" s="2"/>
      <c r="O48" s="2"/>
      <c r="P48" s="2"/>
      <c r="Q48" s="2"/>
      <c r="R48" s="5"/>
      <c r="S48" s="6"/>
      <c r="T48" s="2"/>
      <c r="U48" s="2"/>
      <c r="V48" s="4"/>
      <c r="W48" s="4"/>
      <c r="X48" s="4"/>
      <c r="Y48" s="5"/>
      <c r="Z48" s="6"/>
      <c r="AA48" s="2"/>
      <c r="AB48" s="2"/>
      <c r="AC48" s="4"/>
      <c r="AD48" s="4"/>
      <c r="AE48" s="4"/>
      <c r="AF48" s="5"/>
      <c r="AG48" s="6"/>
      <c r="AH48" s="2"/>
      <c r="AI48" s="2"/>
      <c r="AJ48" s="4"/>
      <c r="AK48" s="4"/>
      <c r="AL48" s="4"/>
      <c r="AM48" s="5"/>
      <c r="AN48" s="6"/>
      <c r="AO48" s="2"/>
      <c r="AP48" s="2"/>
      <c r="AQ48" s="4"/>
      <c r="AR48" s="4"/>
      <c r="AS48" s="4"/>
      <c r="AT48" s="5"/>
      <c r="AU48" s="6"/>
      <c r="AV48" s="2"/>
      <c r="AW48" s="2"/>
      <c r="AX48" s="4"/>
      <c r="AY48" s="4"/>
      <c r="AZ48" s="4"/>
      <c r="BA48" s="5"/>
      <c r="BB48" s="18"/>
      <c r="BC48" s="36"/>
      <c r="BD48" s="19"/>
      <c r="BE48" s="39"/>
      <c r="BF48" s="20"/>
      <c r="BG48" s="21"/>
      <c r="BH48" s="176" t="str">
        <f>Teilnehmerliste!H56</f>
        <v/>
      </c>
      <c r="BI48" s="176" t="str">
        <f>Teilnehmerliste!I56</f>
        <v/>
      </c>
      <c r="BJ48" s="176" t="str">
        <f>Teilnehmerliste!J56</f>
        <v/>
      </c>
      <c r="BK48" s="177">
        <f t="shared" si="14"/>
        <v>0</v>
      </c>
      <c r="BL48" s="177">
        <f t="shared" si="15"/>
        <v>0</v>
      </c>
      <c r="BM48" s="64">
        <f t="shared" si="16"/>
        <v>0</v>
      </c>
      <c r="BN48" s="178">
        <f t="shared" si="17"/>
        <v>0</v>
      </c>
      <c r="BO48" s="64">
        <f t="shared" si="18"/>
        <v>0</v>
      </c>
      <c r="BP48" s="64">
        <f t="shared" si="19"/>
        <v>0</v>
      </c>
      <c r="BQ48" s="64">
        <f t="shared" si="20"/>
        <v>0</v>
      </c>
      <c r="BR48" s="64">
        <f t="shared" si="21"/>
        <v>0</v>
      </c>
      <c r="BS48" s="64">
        <f t="shared" si="22"/>
        <v>0</v>
      </c>
      <c r="BT48" s="64">
        <f t="shared" si="23"/>
        <v>0</v>
      </c>
      <c r="BU48" s="178">
        <f t="shared" si="24"/>
        <v>0</v>
      </c>
      <c r="BV48" s="64">
        <f t="shared" si="25"/>
        <v>0</v>
      </c>
      <c r="BW48" s="64">
        <f t="shared" si="26"/>
        <v>0</v>
      </c>
      <c r="BX48" s="64">
        <f t="shared" si="27"/>
        <v>0</v>
      </c>
      <c r="BY48" s="64">
        <f t="shared" si="28"/>
        <v>0</v>
      </c>
      <c r="BZ48" s="64">
        <f t="shared" si="29"/>
        <v>0</v>
      </c>
      <c r="CA48" s="64">
        <f t="shared" si="30"/>
        <v>0</v>
      </c>
      <c r="CB48" s="179">
        <f t="shared" si="31"/>
        <v>0</v>
      </c>
      <c r="CC48" s="179">
        <f t="shared" si="32"/>
        <v>0</v>
      </c>
      <c r="CD48" s="179">
        <f t="shared" si="33"/>
        <v>0</v>
      </c>
      <c r="CE48" s="179">
        <f t="shared" si="34"/>
        <v>0</v>
      </c>
      <c r="CF48" s="179">
        <f t="shared" si="35"/>
        <v>0</v>
      </c>
      <c r="CG48" s="179">
        <f t="shared" si="36"/>
        <v>0</v>
      </c>
      <c r="CH48" s="179">
        <f t="shared" si="37"/>
        <v>0</v>
      </c>
    </row>
    <row r="49" spans="1:86" x14ac:dyDescent="0.2">
      <c r="A49" s="173">
        <f>Teilnehmerliste!A57</f>
        <v>38</v>
      </c>
      <c r="B49" s="174" t="str">
        <f>IF(Teilnehmerliste!B57="","",Teilnehmerliste!B57)</f>
        <v/>
      </c>
      <c r="C49" s="180" t="str">
        <f>IF(Teilnehmerliste!C57="","",Teilnehmerliste!C57)</f>
        <v/>
      </c>
      <c r="D49" s="175" t="str">
        <f>IF(Teilnehmerliste!G57="x","x",IF(Teilnehmerliste!G57="w","x"," "))</f>
        <v xml:space="preserve"> </v>
      </c>
      <c r="E49" s="6"/>
      <c r="F49" s="2"/>
      <c r="G49" s="2"/>
      <c r="H49" s="8"/>
      <c r="I49" s="42"/>
      <c r="J49" s="42"/>
      <c r="K49" s="17"/>
      <c r="L49" s="6"/>
      <c r="M49" s="2"/>
      <c r="N49" s="2"/>
      <c r="O49" s="2"/>
      <c r="P49" s="2"/>
      <c r="Q49" s="2"/>
      <c r="R49" s="5"/>
      <c r="S49" s="6"/>
      <c r="T49" s="2"/>
      <c r="U49" s="2"/>
      <c r="V49" s="4"/>
      <c r="W49" s="4"/>
      <c r="X49" s="4"/>
      <c r="Y49" s="5"/>
      <c r="Z49" s="6"/>
      <c r="AA49" s="2"/>
      <c r="AB49" s="2"/>
      <c r="AC49" s="4"/>
      <c r="AD49" s="4"/>
      <c r="AE49" s="4"/>
      <c r="AF49" s="5"/>
      <c r="AG49" s="6"/>
      <c r="AH49" s="2"/>
      <c r="AI49" s="2"/>
      <c r="AJ49" s="4"/>
      <c r="AK49" s="4"/>
      <c r="AL49" s="4"/>
      <c r="AM49" s="5"/>
      <c r="AN49" s="6"/>
      <c r="AO49" s="2"/>
      <c r="AP49" s="2"/>
      <c r="AQ49" s="4"/>
      <c r="AR49" s="4"/>
      <c r="AS49" s="4"/>
      <c r="AT49" s="5"/>
      <c r="AU49" s="6"/>
      <c r="AV49" s="2"/>
      <c r="AW49" s="2"/>
      <c r="AX49" s="4"/>
      <c r="AY49" s="4"/>
      <c r="AZ49" s="4"/>
      <c r="BA49" s="5"/>
      <c r="BB49" s="18"/>
      <c r="BC49" s="36"/>
      <c r="BD49" s="19"/>
      <c r="BE49" s="39"/>
      <c r="BF49" s="20"/>
      <c r="BG49" s="21"/>
      <c r="BH49" s="176" t="str">
        <f>Teilnehmerliste!H57</f>
        <v/>
      </c>
      <c r="BI49" s="176" t="str">
        <f>Teilnehmerliste!I57</f>
        <v/>
      </c>
      <c r="BJ49" s="176" t="str">
        <f>Teilnehmerliste!J57</f>
        <v/>
      </c>
      <c r="BK49" s="177">
        <f t="shared" si="14"/>
        <v>0</v>
      </c>
      <c r="BL49" s="177">
        <f t="shared" si="15"/>
        <v>0</v>
      </c>
      <c r="BM49" s="64">
        <f t="shared" si="16"/>
        <v>0</v>
      </c>
      <c r="BN49" s="178">
        <f t="shared" si="17"/>
        <v>0</v>
      </c>
      <c r="BO49" s="64">
        <f t="shared" si="18"/>
        <v>0</v>
      </c>
      <c r="BP49" s="64">
        <f t="shared" si="19"/>
        <v>0</v>
      </c>
      <c r="BQ49" s="64">
        <f t="shared" si="20"/>
        <v>0</v>
      </c>
      <c r="BR49" s="64">
        <f t="shared" si="21"/>
        <v>0</v>
      </c>
      <c r="BS49" s="64">
        <f t="shared" si="22"/>
        <v>0</v>
      </c>
      <c r="BT49" s="64">
        <f t="shared" si="23"/>
        <v>0</v>
      </c>
      <c r="BU49" s="178">
        <f t="shared" si="24"/>
        <v>0</v>
      </c>
      <c r="BV49" s="64">
        <f t="shared" si="25"/>
        <v>0</v>
      </c>
      <c r="BW49" s="64">
        <f t="shared" si="26"/>
        <v>0</v>
      </c>
      <c r="BX49" s="64">
        <f t="shared" si="27"/>
        <v>0</v>
      </c>
      <c r="BY49" s="64">
        <f t="shared" si="28"/>
        <v>0</v>
      </c>
      <c r="BZ49" s="64">
        <f t="shared" si="29"/>
        <v>0</v>
      </c>
      <c r="CA49" s="64">
        <f t="shared" si="30"/>
        <v>0</v>
      </c>
      <c r="CB49" s="179">
        <f t="shared" si="31"/>
        <v>0</v>
      </c>
      <c r="CC49" s="179">
        <f t="shared" si="32"/>
        <v>0</v>
      </c>
      <c r="CD49" s="179">
        <f t="shared" si="33"/>
        <v>0</v>
      </c>
      <c r="CE49" s="179">
        <f t="shared" si="34"/>
        <v>0</v>
      </c>
      <c r="CF49" s="179">
        <f t="shared" si="35"/>
        <v>0</v>
      </c>
      <c r="CG49" s="179">
        <f t="shared" si="36"/>
        <v>0</v>
      </c>
      <c r="CH49" s="179">
        <f t="shared" si="37"/>
        <v>0</v>
      </c>
    </row>
    <row r="50" spans="1:86" x14ac:dyDescent="0.2">
      <c r="A50" s="173">
        <f>Teilnehmerliste!A58</f>
        <v>39</v>
      </c>
      <c r="B50" s="174" t="str">
        <f>IF(Teilnehmerliste!B58="","",Teilnehmerliste!B58)</f>
        <v/>
      </c>
      <c r="C50" s="180" t="str">
        <f>IF(Teilnehmerliste!C58="","",Teilnehmerliste!C58)</f>
        <v/>
      </c>
      <c r="D50" s="175" t="str">
        <f>IF(Teilnehmerliste!G58="x","x",IF(Teilnehmerliste!G58="w","x"," "))</f>
        <v xml:space="preserve"> </v>
      </c>
      <c r="E50" s="6"/>
      <c r="F50" s="2"/>
      <c r="G50" s="2"/>
      <c r="H50" s="8"/>
      <c r="I50" s="42"/>
      <c r="J50" s="42"/>
      <c r="K50" s="17"/>
      <c r="L50" s="6"/>
      <c r="M50" s="2"/>
      <c r="N50" s="2"/>
      <c r="O50" s="2"/>
      <c r="P50" s="2"/>
      <c r="Q50" s="2"/>
      <c r="R50" s="5"/>
      <c r="S50" s="6"/>
      <c r="T50" s="2"/>
      <c r="U50" s="2"/>
      <c r="V50" s="4"/>
      <c r="W50" s="4"/>
      <c r="X50" s="4"/>
      <c r="Y50" s="5"/>
      <c r="Z50" s="6"/>
      <c r="AA50" s="2"/>
      <c r="AB50" s="2"/>
      <c r="AC50" s="4"/>
      <c r="AD50" s="4"/>
      <c r="AE50" s="4"/>
      <c r="AF50" s="5"/>
      <c r="AG50" s="6"/>
      <c r="AH50" s="2"/>
      <c r="AI50" s="2"/>
      <c r="AJ50" s="4"/>
      <c r="AK50" s="4"/>
      <c r="AL50" s="4"/>
      <c r="AM50" s="5"/>
      <c r="AN50" s="6"/>
      <c r="AO50" s="2"/>
      <c r="AP50" s="2"/>
      <c r="AQ50" s="4"/>
      <c r="AR50" s="4"/>
      <c r="AS50" s="4"/>
      <c r="AT50" s="5"/>
      <c r="AU50" s="6"/>
      <c r="AV50" s="2"/>
      <c r="AW50" s="2"/>
      <c r="AX50" s="4"/>
      <c r="AY50" s="4"/>
      <c r="AZ50" s="4"/>
      <c r="BA50" s="5"/>
      <c r="BB50" s="18"/>
      <c r="BC50" s="36"/>
      <c r="BD50" s="19"/>
      <c r="BE50" s="39"/>
      <c r="BF50" s="20"/>
      <c r="BG50" s="21"/>
      <c r="BH50" s="176" t="str">
        <f>Teilnehmerliste!H58</f>
        <v/>
      </c>
      <c r="BI50" s="176" t="str">
        <f>Teilnehmerliste!I58</f>
        <v/>
      </c>
      <c r="BJ50" s="176" t="str">
        <f>Teilnehmerliste!J58</f>
        <v/>
      </c>
      <c r="BK50" s="177">
        <f t="shared" si="14"/>
        <v>0</v>
      </c>
      <c r="BL50" s="177">
        <f t="shared" si="15"/>
        <v>0</v>
      </c>
      <c r="BM50" s="64">
        <f t="shared" si="16"/>
        <v>0</v>
      </c>
      <c r="BN50" s="178">
        <f t="shared" si="17"/>
        <v>0</v>
      </c>
      <c r="BO50" s="64">
        <f t="shared" si="18"/>
        <v>0</v>
      </c>
      <c r="BP50" s="64">
        <f t="shared" si="19"/>
        <v>0</v>
      </c>
      <c r="BQ50" s="64">
        <f t="shared" si="20"/>
        <v>0</v>
      </c>
      <c r="BR50" s="64">
        <f t="shared" si="21"/>
        <v>0</v>
      </c>
      <c r="BS50" s="64">
        <f t="shared" si="22"/>
        <v>0</v>
      </c>
      <c r="BT50" s="64">
        <f t="shared" si="23"/>
        <v>0</v>
      </c>
      <c r="BU50" s="178">
        <f t="shared" si="24"/>
        <v>0</v>
      </c>
      <c r="BV50" s="64">
        <f t="shared" si="25"/>
        <v>0</v>
      </c>
      <c r="BW50" s="64">
        <f t="shared" si="26"/>
        <v>0</v>
      </c>
      <c r="BX50" s="64">
        <f t="shared" si="27"/>
        <v>0</v>
      </c>
      <c r="BY50" s="64">
        <f t="shared" si="28"/>
        <v>0</v>
      </c>
      <c r="BZ50" s="64">
        <f t="shared" si="29"/>
        <v>0</v>
      </c>
      <c r="CA50" s="64">
        <f t="shared" si="30"/>
        <v>0</v>
      </c>
      <c r="CB50" s="179">
        <f t="shared" si="31"/>
        <v>0</v>
      </c>
      <c r="CC50" s="179">
        <f t="shared" si="32"/>
        <v>0</v>
      </c>
      <c r="CD50" s="179">
        <f t="shared" si="33"/>
        <v>0</v>
      </c>
      <c r="CE50" s="179">
        <f t="shared" si="34"/>
        <v>0</v>
      </c>
      <c r="CF50" s="179">
        <f t="shared" si="35"/>
        <v>0</v>
      </c>
      <c r="CG50" s="179">
        <f t="shared" si="36"/>
        <v>0</v>
      </c>
      <c r="CH50" s="179">
        <f t="shared" si="37"/>
        <v>0</v>
      </c>
    </row>
    <row r="51" spans="1:86" x14ac:dyDescent="0.2">
      <c r="A51" s="173">
        <f>Teilnehmerliste!A59</f>
        <v>40</v>
      </c>
      <c r="B51" s="174" t="str">
        <f>IF(Teilnehmerliste!B59="","",Teilnehmerliste!B59)</f>
        <v/>
      </c>
      <c r="C51" s="180" t="str">
        <f>IF(Teilnehmerliste!C59="","",Teilnehmerliste!C59)</f>
        <v/>
      </c>
      <c r="D51" s="175" t="str">
        <f>IF(Teilnehmerliste!G59="x","x",IF(Teilnehmerliste!G59="w","x"," "))</f>
        <v xml:space="preserve"> </v>
      </c>
      <c r="E51" s="6"/>
      <c r="F51" s="2"/>
      <c r="G51" s="2"/>
      <c r="H51" s="8"/>
      <c r="I51" s="42"/>
      <c r="J51" s="42"/>
      <c r="K51" s="17"/>
      <c r="L51" s="6"/>
      <c r="M51" s="2"/>
      <c r="N51" s="2"/>
      <c r="O51" s="2"/>
      <c r="P51" s="2"/>
      <c r="Q51" s="2"/>
      <c r="R51" s="5"/>
      <c r="S51" s="6"/>
      <c r="T51" s="2"/>
      <c r="U51" s="2"/>
      <c r="V51" s="4"/>
      <c r="W51" s="4"/>
      <c r="X51" s="4"/>
      <c r="Y51" s="5"/>
      <c r="Z51" s="6"/>
      <c r="AA51" s="2"/>
      <c r="AB51" s="2"/>
      <c r="AC51" s="4"/>
      <c r="AD51" s="4"/>
      <c r="AE51" s="4"/>
      <c r="AF51" s="5"/>
      <c r="AG51" s="6"/>
      <c r="AH51" s="2"/>
      <c r="AI51" s="2"/>
      <c r="AJ51" s="4"/>
      <c r="AK51" s="4"/>
      <c r="AL51" s="4"/>
      <c r="AM51" s="5"/>
      <c r="AN51" s="6"/>
      <c r="AO51" s="2"/>
      <c r="AP51" s="2"/>
      <c r="AQ51" s="4"/>
      <c r="AR51" s="4"/>
      <c r="AS51" s="4"/>
      <c r="AT51" s="5"/>
      <c r="AU51" s="6"/>
      <c r="AV51" s="2"/>
      <c r="AW51" s="2"/>
      <c r="AX51" s="4"/>
      <c r="AY51" s="4"/>
      <c r="AZ51" s="4"/>
      <c r="BA51" s="5"/>
      <c r="BB51" s="18"/>
      <c r="BC51" s="36"/>
      <c r="BD51" s="19"/>
      <c r="BE51" s="39"/>
      <c r="BF51" s="20"/>
      <c r="BG51" s="21"/>
      <c r="BH51" s="176" t="str">
        <f>Teilnehmerliste!H59</f>
        <v/>
      </c>
      <c r="BI51" s="176" t="str">
        <f>Teilnehmerliste!I59</f>
        <v/>
      </c>
      <c r="BJ51" s="176" t="str">
        <f>Teilnehmerliste!J59</f>
        <v/>
      </c>
      <c r="BK51" s="177">
        <f t="shared" si="14"/>
        <v>0</v>
      </c>
      <c r="BL51" s="177">
        <f t="shared" si="15"/>
        <v>0</v>
      </c>
      <c r="BM51" s="64">
        <f t="shared" si="16"/>
        <v>0</v>
      </c>
      <c r="BN51" s="178">
        <f t="shared" si="17"/>
        <v>0</v>
      </c>
      <c r="BO51" s="64">
        <f t="shared" si="18"/>
        <v>0</v>
      </c>
      <c r="BP51" s="64">
        <f t="shared" si="19"/>
        <v>0</v>
      </c>
      <c r="BQ51" s="64">
        <f t="shared" si="20"/>
        <v>0</v>
      </c>
      <c r="BR51" s="64">
        <f t="shared" si="21"/>
        <v>0</v>
      </c>
      <c r="BS51" s="64">
        <f t="shared" si="22"/>
        <v>0</v>
      </c>
      <c r="BT51" s="64">
        <f t="shared" si="23"/>
        <v>0</v>
      </c>
      <c r="BU51" s="178">
        <f t="shared" si="24"/>
        <v>0</v>
      </c>
      <c r="BV51" s="64">
        <f t="shared" si="25"/>
        <v>0</v>
      </c>
      <c r="BW51" s="64">
        <f t="shared" si="26"/>
        <v>0</v>
      </c>
      <c r="BX51" s="64">
        <f t="shared" si="27"/>
        <v>0</v>
      </c>
      <c r="BY51" s="64">
        <f t="shared" si="28"/>
        <v>0</v>
      </c>
      <c r="BZ51" s="64">
        <f t="shared" si="29"/>
        <v>0</v>
      </c>
      <c r="CA51" s="64">
        <f t="shared" si="30"/>
        <v>0</v>
      </c>
      <c r="CB51" s="179">
        <f t="shared" si="31"/>
        <v>0</v>
      </c>
      <c r="CC51" s="179">
        <f t="shared" si="32"/>
        <v>0</v>
      </c>
      <c r="CD51" s="179">
        <f t="shared" si="33"/>
        <v>0</v>
      </c>
      <c r="CE51" s="179">
        <f t="shared" si="34"/>
        <v>0</v>
      </c>
      <c r="CF51" s="179">
        <f t="shared" si="35"/>
        <v>0</v>
      </c>
      <c r="CG51" s="179">
        <f t="shared" si="36"/>
        <v>0</v>
      </c>
      <c r="CH51" s="179">
        <f t="shared" si="37"/>
        <v>0</v>
      </c>
    </row>
    <row r="52" spans="1:86" x14ac:dyDescent="0.2">
      <c r="A52" s="173">
        <f>Teilnehmerliste!A60</f>
        <v>41</v>
      </c>
      <c r="B52" s="174" t="str">
        <f>IF(Teilnehmerliste!B60="","",Teilnehmerliste!B60)</f>
        <v/>
      </c>
      <c r="C52" s="180" t="str">
        <f>IF(Teilnehmerliste!C60="","",Teilnehmerliste!C60)</f>
        <v/>
      </c>
      <c r="D52" s="175" t="str">
        <f>IF(Teilnehmerliste!G60="x","x",IF(Teilnehmerliste!G60="w","x"," "))</f>
        <v xml:space="preserve"> </v>
      </c>
      <c r="E52" s="6"/>
      <c r="F52" s="2"/>
      <c r="G52" s="2"/>
      <c r="H52" s="8"/>
      <c r="I52" s="42"/>
      <c r="J52" s="42"/>
      <c r="K52" s="17"/>
      <c r="L52" s="6"/>
      <c r="M52" s="2"/>
      <c r="N52" s="2"/>
      <c r="O52" s="2"/>
      <c r="P52" s="2"/>
      <c r="Q52" s="2"/>
      <c r="R52" s="5"/>
      <c r="S52" s="6"/>
      <c r="T52" s="2"/>
      <c r="U52" s="2"/>
      <c r="V52" s="4"/>
      <c r="W52" s="4"/>
      <c r="X52" s="4"/>
      <c r="Y52" s="5"/>
      <c r="Z52" s="6"/>
      <c r="AA52" s="2"/>
      <c r="AB52" s="2"/>
      <c r="AC52" s="4"/>
      <c r="AD52" s="4"/>
      <c r="AE52" s="4"/>
      <c r="AF52" s="5"/>
      <c r="AG52" s="6"/>
      <c r="AH52" s="2"/>
      <c r="AI52" s="2"/>
      <c r="AJ52" s="4"/>
      <c r="AK52" s="4"/>
      <c r="AL52" s="4"/>
      <c r="AM52" s="5"/>
      <c r="AN52" s="6"/>
      <c r="AO52" s="2"/>
      <c r="AP52" s="2"/>
      <c r="AQ52" s="4"/>
      <c r="AR52" s="4"/>
      <c r="AS52" s="4"/>
      <c r="AT52" s="5"/>
      <c r="AU52" s="6"/>
      <c r="AV52" s="2"/>
      <c r="AW52" s="2"/>
      <c r="AX52" s="4"/>
      <c r="AY52" s="4"/>
      <c r="AZ52" s="4"/>
      <c r="BA52" s="5"/>
      <c r="BB52" s="18"/>
      <c r="BC52" s="36"/>
      <c r="BD52" s="19"/>
      <c r="BE52" s="39"/>
      <c r="BF52" s="20"/>
      <c r="BG52" s="21"/>
      <c r="BH52" s="176" t="str">
        <f>Teilnehmerliste!H60</f>
        <v/>
      </c>
      <c r="BI52" s="176" t="str">
        <f>Teilnehmerliste!I60</f>
        <v/>
      </c>
      <c r="BJ52" s="176" t="str">
        <f>Teilnehmerliste!J60</f>
        <v/>
      </c>
      <c r="BK52" s="177">
        <f t="shared" si="14"/>
        <v>0</v>
      </c>
      <c r="BL52" s="177">
        <f t="shared" si="15"/>
        <v>0</v>
      </c>
      <c r="BM52" s="64">
        <f t="shared" si="16"/>
        <v>0</v>
      </c>
      <c r="BN52" s="178">
        <f t="shared" si="17"/>
        <v>0</v>
      </c>
      <c r="BO52" s="64">
        <f t="shared" si="18"/>
        <v>0</v>
      </c>
      <c r="BP52" s="64">
        <f t="shared" si="19"/>
        <v>0</v>
      </c>
      <c r="BQ52" s="64">
        <f t="shared" si="20"/>
        <v>0</v>
      </c>
      <c r="BR52" s="64">
        <f t="shared" si="21"/>
        <v>0</v>
      </c>
      <c r="BS52" s="64">
        <f t="shared" si="22"/>
        <v>0</v>
      </c>
      <c r="BT52" s="64">
        <f t="shared" si="23"/>
        <v>0</v>
      </c>
      <c r="BU52" s="178">
        <f t="shared" si="24"/>
        <v>0</v>
      </c>
      <c r="BV52" s="64">
        <f t="shared" si="25"/>
        <v>0</v>
      </c>
      <c r="BW52" s="64">
        <f t="shared" si="26"/>
        <v>0</v>
      </c>
      <c r="BX52" s="64">
        <f t="shared" si="27"/>
        <v>0</v>
      </c>
      <c r="BY52" s="64">
        <f t="shared" si="28"/>
        <v>0</v>
      </c>
      <c r="BZ52" s="64">
        <f t="shared" si="29"/>
        <v>0</v>
      </c>
      <c r="CA52" s="64">
        <f t="shared" si="30"/>
        <v>0</v>
      </c>
      <c r="CB52" s="179">
        <f t="shared" si="31"/>
        <v>0</v>
      </c>
      <c r="CC52" s="179">
        <f t="shared" si="32"/>
        <v>0</v>
      </c>
      <c r="CD52" s="179">
        <f t="shared" si="33"/>
        <v>0</v>
      </c>
      <c r="CE52" s="179">
        <f t="shared" si="34"/>
        <v>0</v>
      </c>
      <c r="CF52" s="179">
        <f t="shared" si="35"/>
        <v>0</v>
      </c>
      <c r="CG52" s="179">
        <f t="shared" si="36"/>
        <v>0</v>
      </c>
      <c r="CH52" s="179">
        <f t="shared" si="37"/>
        <v>0</v>
      </c>
    </row>
    <row r="53" spans="1:86" x14ac:dyDescent="0.2">
      <c r="A53" s="173">
        <f>Teilnehmerliste!A61</f>
        <v>42</v>
      </c>
      <c r="B53" s="174" t="str">
        <f>IF(Teilnehmerliste!B61="","",Teilnehmerliste!B61)</f>
        <v/>
      </c>
      <c r="C53" s="180" t="str">
        <f>IF(Teilnehmerliste!C61="","",Teilnehmerliste!C61)</f>
        <v/>
      </c>
      <c r="D53" s="175" t="str">
        <f>IF(Teilnehmerliste!G61="x","x",IF(Teilnehmerliste!G61="w","x"," "))</f>
        <v xml:space="preserve"> </v>
      </c>
      <c r="E53" s="6"/>
      <c r="F53" s="2"/>
      <c r="G53" s="2"/>
      <c r="H53" s="8"/>
      <c r="I53" s="42"/>
      <c r="J53" s="42"/>
      <c r="K53" s="17"/>
      <c r="L53" s="6"/>
      <c r="M53" s="2"/>
      <c r="N53" s="2"/>
      <c r="O53" s="2"/>
      <c r="P53" s="2"/>
      <c r="Q53" s="2"/>
      <c r="R53" s="5"/>
      <c r="S53" s="6"/>
      <c r="T53" s="2"/>
      <c r="U53" s="2"/>
      <c r="V53" s="4"/>
      <c r="W53" s="4"/>
      <c r="X53" s="4"/>
      <c r="Y53" s="5"/>
      <c r="Z53" s="6"/>
      <c r="AA53" s="2"/>
      <c r="AB53" s="2"/>
      <c r="AC53" s="4"/>
      <c r="AD53" s="4"/>
      <c r="AE53" s="4"/>
      <c r="AF53" s="5"/>
      <c r="AG53" s="6"/>
      <c r="AH53" s="2"/>
      <c r="AI53" s="2"/>
      <c r="AJ53" s="4"/>
      <c r="AK53" s="4"/>
      <c r="AL53" s="4"/>
      <c r="AM53" s="5"/>
      <c r="AN53" s="6"/>
      <c r="AO53" s="2"/>
      <c r="AP53" s="2"/>
      <c r="AQ53" s="4"/>
      <c r="AR53" s="4"/>
      <c r="AS53" s="4"/>
      <c r="AT53" s="5"/>
      <c r="AU53" s="6"/>
      <c r="AV53" s="2"/>
      <c r="AW53" s="2"/>
      <c r="AX53" s="4"/>
      <c r="AY53" s="4"/>
      <c r="AZ53" s="4"/>
      <c r="BA53" s="5"/>
      <c r="BB53" s="18"/>
      <c r="BC53" s="36"/>
      <c r="BD53" s="19"/>
      <c r="BE53" s="39"/>
      <c r="BF53" s="20"/>
      <c r="BG53" s="21"/>
      <c r="BH53" s="176" t="str">
        <f>Teilnehmerliste!H61</f>
        <v/>
      </c>
      <c r="BI53" s="176" t="str">
        <f>Teilnehmerliste!I61</f>
        <v/>
      </c>
      <c r="BJ53" s="176" t="str">
        <f>Teilnehmerliste!J61</f>
        <v/>
      </c>
      <c r="BK53" s="177">
        <f t="shared" si="14"/>
        <v>0</v>
      </c>
      <c r="BL53" s="177">
        <f t="shared" si="15"/>
        <v>0</v>
      </c>
      <c r="BM53" s="64">
        <f t="shared" si="16"/>
        <v>0</v>
      </c>
      <c r="BN53" s="178">
        <f t="shared" si="17"/>
        <v>0</v>
      </c>
      <c r="BO53" s="64">
        <f t="shared" si="18"/>
        <v>0</v>
      </c>
      <c r="BP53" s="64">
        <f t="shared" si="19"/>
        <v>0</v>
      </c>
      <c r="BQ53" s="64">
        <f t="shared" si="20"/>
        <v>0</v>
      </c>
      <c r="BR53" s="64">
        <f t="shared" si="21"/>
        <v>0</v>
      </c>
      <c r="BS53" s="64">
        <f t="shared" si="22"/>
        <v>0</v>
      </c>
      <c r="BT53" s="64">
        <f t="shared" si="23"/>
        <v>0</v>
      </c>
      <c r="BU53" s="178">
        <f t="shared" si="24"/>
        <v>0</v>
      </c>
      <c r="BV53" s="64">
        <f t="shared" si="25"/>
        <v>0</v>
      </c>
      <c r="BW53" s="64">
        <f t="shared" si="26"/>
        <v>0</v>
      </c>
      <c r="BX53" s="64">
        <f t="shared" si="27"/>
        <v>0</v>
      </c>
      <c r="BY53" s="64">
        <f t="shared" si="28"/>
        <v>0</v>
      </c>
      <c r="BZ53" s="64">
        <f t="shared" si="29"/>
        <v>0</v>
      </c>
      <c r="CA53" s="64">
        <f t="shared" si="30"/>
        <v>0</v>
      </c>
      <c r="CB53" s="179">
        <f t="shared" si="31"/>
        <v>0</v>
      </c>
      <c r="CC53" s="179">
        <f t="shared" si="32"/>
        <v>0</v>
      </c>
      <c r="CD53" s="179">
        <f t="shared" si="33"/>
        <v>0</v>
      </c>
      <c r="CE53" s="179">
        <f t="shared" si="34"/>
        <v>0</v>
      </c>
      <c r="CF53" s="179">
        <f t="shared" si="35"/>
        <v>0</v>
      </c>
      <c r="CG53" s="179">
        <f t="shared" si="36"/>
        <v>0</v>
      </c>
      <c r="CH53" s="179">
        <f t="shared" si="37"/>
        <v>0</v>
      </c>
    </row>
    <row r="54" spans="1:86" x14ac:dyDescent="0.2">
      <c r="A54" s="173">
        <f>Teilnehmerliste!A62</f>
        <v>43</v>
      </c>
      <c r="B54" s="174" t="str">
        <f>IF(Teilnehmerliste!B62="","",Teilnehmerliste!B62)</f>
        <v/>
      </c>
      <c r="C54" s="180" t="str">
        <f>IF(Teilnehmerliste!C62="","",Teilnehmerliste!C62)</f>
        <v/>
      </c>
      <c r="D54" s="175" t="str">
        <f>IF(Teilnehmerliste!G62="x","x",IF(Teilnehmerliste!G62="w","x"," "))</f>
        <v xml:space="preserve"> </v>
      </c>
      <c r="E54" s="6"/>
      <c r="F54" s="2"/>
      <c r="G54" s="2"/>
      <c r="H54" s="8"/>
      <c r="I54" s="42"/>
      <c r="J54" s="42"/>
      <c r="K54" s="17"/>
      <c r="L54" s="6"/>
      <c r="M54" s="2"/>
      <c r="N54" s="2"/>
      <c r="O54" s="2"/>
      <c r="P54" s="2"/>
      <c r="Q54" s="2"/>
      <c r="R54" s="5"/>
      <c r="S54" s="6"/>
      <c r="T54" s="2"/>
      <c r="U54" s="2"/>
      <c r="V54" s="4"/>
      <c r="W54" s="4"/>
      <c r="X54" s="4"/>
      <c r="Y54" s="5"/>
      <c r="Z54" s="6"/>
      <c r="AA54" s="2"/>
      <c r="AB54" s="2"/>
      <c r="AC54" s="4"/>
      <c r="AD54" s="4"/>
      <c r="AE54" s="4"/>
      <c r="AF54" s="5"/>
      <c r="AG54" s="6"/>
      <c r="AH54" s="2"/>
      <c r="AI54" s="2"/>
      <c r="AJ54" s="4"/>
      <c r="AK54" s="4"/>
      <c r="AL54" s="4"/>
      <c r="AM54" s="5"/>
      <c r="AN54" s="6"/>
      <c r="AO54" s="2"/>
      <c r="AP54" s="2"/>
      <c r="AQ54" s="4"/>
      <c r="AR54" s="4"/>
      <c r="AS54" s="4"/>
      <c r="AT54" s="5"/>
      <c r="AU54" s="6"/>
      <c r="AV54" s="2"/>
      <c r="AW54" s="2"/>
      <c r="AX54" s="4"/>
      <c r="AY54" s="4"/>
      <c r="AZ54" s="4"/>
      <c r="BA54" s="5"/>
      <c r="BB54" s="18"/>
      <c r="BC54" s="36"/>
      <c r="BD54" s="19"/>
      <c r="BE54" s="39"/>
      <c r="BF54" s="20"/>
      <c r="BG54" s="21"/>
      <c r="BH54" s="176" t="str">
        <f>Teilnehmerliste!H62</f>
        <v/>
      </c>
      <c r="BI54" s="176" t="str">
        <f>Teilnehmerliste!I62</f>
        <v/>
      </c>
      <c r="BJ54" s="176" t="str">
        <f>Teilnehmerliste!J62</f>
        <v/>
      </c>
      <c r="BK54" s="177">
        <f t="shared" si="14"/>
        <v>0</v>
      </c>
      <c r="BL54" s="177">
        <f t="shared" si="15"/>
        <v>0</v>
      </c>
      <c r="BM54" s="64">
        <f t="shared" si="16"/>
        <v>0</v>
      </c>
      <c r="BN54" s="178">
        <f t="shared" si="17"/>
        <v>0</v>
      </c>
      <c r="BO54" s="64">
        <f t="shared" si="18"/>
        <v>0</v>
      </c>
      <c r="BP54" s="64">
        <f t="shared" si="19"/>
        <v>0</v>
      </c>
      <c r="BQ54" s="64">
        <f t="shared" si="20"/>
        <v>0</v>
      </c>
      <c r="BR54" s="64">
        <f t="shared" si="21"/>
        <v>0</v>
      </c>
      <c r="BS54" s="64">
        <f t="shared" si="22"/>
        <v>0</v>
      </c>
      <c r="BT54" s="64">
        <f t="shared" si="23"/>
        <v>0</v>
      </c>
      <c r="BU54" s="178">
        <f t="shared" si="24"/>
        <v>0</v>
      </c>
      <c r="BV54" s="64">
        <f t="shared" si="25"/>
        <v>0</v>
      </c>
      <c r="BW54" s="64">
        <f t="shared" si="26"/>
        <v>0</v>
      </c>
      <c r="BX54" s="64">
        <f t="shared" si="27"/>
        <v>0</v>
      </c>
      <c r="BY54" s="64">
        <f t="shared" si="28"/>
        <v>0</v>
      </c>
      <c r="BZ54" s="64">
        <f t="shared" si="29"/>
        <v>0</v>
      </c>
      <c r="CA54" s="64">
        <f t="shared" si="30"/>
        <v>0</v>
      </c>
      <c r="CB54" s="179">
        <f t="shared" si="31"/>
        <v>0</v>
      </c>
      <c r="CC54" s="179">
        <f t="shared" si="32"/>
        <v>0</v>
      </c>
      <c r="CD54" s="179">
        <f t="shared" si="33"/>
        <v>0</v>
      </c>
      <c r="CE54" s="179">
        <f t="shared" si="34"/>
        <v>0</v>
      </c>
      <c r="CF54" s="179">
        <f t="shared" si="35"/>
        <v>0</v>
      </c>
      <c r="CG54" s="179">
        <f t="shared" si="36"/>
        <v>0</v>
      </c>
      <c r="CH54" s="179">
        <f t="shared" si="37"/>
        <v>0</v>
      </c>
    </row>
    <row r="55" spans="1:86" x14ac:dyDescent="0.2">
      <c r="A55" s="173">
        <f>Teilnehmerliste!A63</f>
        <v>44</v>
      </c>
      <c r="B55" s="174" t="str">
        <f>IF(Teilnehmerliste!B63="","",Teilnehmerliste!B63)</f>
        <v/>
      </c>
      <c r="C55" s="180" t="str">
        <f>IF(Teilnehmerliste!C63="","",Teilnehmerliste!C63)</f>
        <v/>
      </c>
      <c r="D55" s="175" t="str">
        <f>IF(Teilnehmerliste!G63="x","x",IF(Teilnehmerliste!G63="w","x"," "))</f>
        <v xml:space="preserve"> </v>
      </c>
      <c r="E55" s="6"/>
      <c r="F55" s="2"/>
      <c r="G55" s="2"/>
      <c r="H55" s="8"/>
      <c r="I55" s="42"/>
      <c r="J55" s="42"/>
      <c r="K55" s="17"/>
      <c r="L55" s="6"/>
      <c r="M55" s="2"/>
      <c r="N55" s="2"/>
      <c r="O55" s="2"/>
      <c r="P55" s="2"/>
      <c r="Q55" s="2"/>
      <c r="R55" s="5"/>
      <c r="S55" s="6"/>
      <c r="T55" s="2"/>
      <c r="U55" s="2"/>
      <c r="V55" s="4"/>
      <c r="W55" s="4"/>
      <c r="X55" s="4"/>
      <c r="Y55" s="5"/>
      <c r="Z55" s="6"/>
      <c r="AA55" s="2"/>
      <c r="AB55" s="2"/>
      <c r="AC55" s="4"/>
      <c r="AD55" s="4"/>
      <c r="AE55" s="4"/>
      <c r="AF55" s="5"/>
      <c r="AG55" s="6"/>
      <c r="AH55" s="2"/>
      <c r="AI55" s="2"/>
      <c r="AJ55" s="4"/>
      <c r="AK55" s="4"/>
      <c r="AL55" s="4"/>
      <c r="AM55" s="5"/>
      <c r="AN55" s="6"/>
      <c r="AO55" s="2"/>
      <c r="AP55" s="2"/>
      <c r="AQ55" s="4"/>
      <c r="AR55" s="4"/>
      <c r="AS55" s="4"/>
      <c r="AT55" s="5"/>
      <c r="AU55" s="6"/>
      <c r="AV55" s="2"/>
      <c r="AW55" s="2"/>
      <c r="AX55" s="4"/>
      <c r="AY55" s="4"/>
      <c r="AZ55" s="4"/>
      <c r="BA55" s="5"/>
      <c r="BB55" s="18"/>
      <c r="BC55" s="36"/>
      <c r="BD55" s="19"/>
      <c r="BE55" s="39"/>
      <c r="BF55" s="20"/>
      <c r="BG55" s="21"/>
      <c r="BH55" s="176" t="str">
        <f>Teilnehmerliste!H63</f>
        <v/>
      </c>
      <c r="BI55" s="176" t="str">
        <f>Teilnehmerliste!I63</f>
        <v/>
      </c>
      <c r="BJ55" s="176" t="str">
        <f>Teilnehmerliste!J63</f>
        <v/>
      </c>
      <c r="BK55" s="177">
        <f t="shared" si="14"/>
        <v>0</v>
      </c>
      <c r="BL55" s="177">
        <f t="shared" si="15"/>
        <v>0</v>
      </c>
      <c r="BM55" s="64">
        <f t="shared" si="16"/>
        <v>0</v>
      </c>
      <c r="BN55" s="178">
        <f t="shared" si="17"/>
        <v>0</v>
      </c>
      <c r="BO55" s="64">
        <f t="shared" si="18"/>
        <v>0</v>
      </c>
      <c r="BP55" s="64">
        <f t="shared" si="19"/>
        <v>0</v>
      </c>
      <c r="BQ55" s="64">
        <f t="shared" si="20"/>
        <v>0</v>
      </c>
      <c r="BR55" s="64">
        <f t="shared" si="21"/>
        <v>0</v>
      </c>
      <c r="BS55" s="64">
        <f t="shared" si="22"/>
        <v>0</v>
      </c>
      <c r="BT55" s="64">
        <f t="shared" si="23"/>
        <v>0</v>
      </c>
      <c r="BU55" s="178">
        <f t="shared" si="24"/>
        <v>0</v>
      </c>
      <c r="BV55" s="64">
        <f t="shared" si="25"/>
        <v>0</v>
      </c>
      <c r="BW55" s="64">
        <f t="shared" si="26"/>
        <v>0</v>
      </c>
      <c r="BX55" s="64">
        <f t="shared" si="27"/>
        <v>0</v>
      </c>
      <c r="BY55" s="64">
        <f t="shared" si="28"/>
        <v>0</v>
      </c>
      <c r="BZ55" s="64">
        <f t="shared" si="29"/>
        <v>0</v>
      </c>
      <c r="CA55" s="64">
        <f t="shared" si="30"/>
        <v>0</v>
      </c>
      <c r="CB55" s="179">
        <f t="shared" si="31"/>
        <v>0</v>
      </c>
      <c r="CC55" s="179">
        <f t="shared" si="32"/>
        <v>0</v>
      </c>
      <c r="CD55" s="179">
        <f t="shared" si="33"/>
        <v>0</v>
      </c>
      <c r="CE55" s="179">
        <f t="shared" si="34"/>
        <v>0</v>
      </c>
      <c r="CF55" s="179">
        <f t="shared" si="35"/>
        <v>0</v>
      </c>
      <c r="CG55" s="179">
        <f t="shared" si="36"/>
        <v>0</v>
      </c>
      <c r="CH55" s="179">
        <f t="shared" si="37"/>
        <v>0</v>
      </c>
    </row>
    <row r="56" spans="1:86" x14ac:dyDescent="0.2">
      <c r="A56" s="173">
        <f>Teilnehmerliste!A64</f>
        <v>45</v>
      </c>
      <c r="B56" s="174" t="str">
        <f>IF(Teilnehmerliste!B64="","",Teilnehmerliste!B64)</f>
        <v/>
      </c>
      <c r="C56" s="180" t="str">
        <f>IF(Teilnehmerliste!C64="","",Teilnehmerliste!C64)</f>
        <v/>
      </c>
      <c r="D56" s="175" t="str">
        <f>IF(Teilnehmerliste!G64="x","x",IF(Teilnehmerliste!G64="w","x"," "))</f>
        <v xml:space="preserve"> </v>
      </c>
      <c r="E56" s="6"/>
      <c r="F56" s="2"/>
      <c r="G56" s="2"/>
      <c r="H56" s="8"/>
      <c r="I56" s="42"/>
      <c r="J56" s="42"/>
      <c r="K56" s="17"/>
      <c r="L56" s="6"/>
      <c r="M56" s="2"/>
      <c r="N56" s="2"/>
      <c r="O56" s="2"/>
      <c r="P56" s="2"/>
      <c r="Q56" s="2"/>
      <c r="R56" s="5"/>
      <c r="S56" s="6"/>
      <c r="T56" s="2"/>
      <c r="U56" s="2"/>
      <c r="V56" s="4"/>
      <c r="W56" s="4"/>
      <c r="X56" s="4"/>
      <c r="Y56" s="5"/>
      <c r="Z56" s="6"/>
      <c r="AA56" s="2"/>
      <c r="AB56" s="2"/>
      <c r="AC56" s="4"/>
      <c r="AD56" s="4"/>
      <c r="AE56" s="4"/>
      <c r="AF56" s="5"/>
      <c r="AG56" s="6"/>
      <c r="AH56" s="2"/>
      <c r="AI56" s="2"/>
      <c r="AJ56" s="4"/>
      <c r="AK56" s="4"/>
      <c r="AL56" s="4"/>
      <c r="AM56" s="5"/>
      <c r="AN56" s="6"/>
      <c r="AO56" s="2"/>
      <c r="AP56" s="2"/>
      <c r="AQ56" s="4"/>
      <c r="AR56" s="4"/>
      <c r="AS56" s="4"/>
      <c r="AT56" s="5"/>
      <c r="AU56" s="6"/>
      <c r="AV56" s="2"/>
      <c r="AW56" s="2"/>
      <c r="AX56" s="4"/>
      <c r="AY56" s="4"/>
      <c r="AZ56" s="4"/>
      <c r="BA56" s="5"/>
      <c r="BB56" s="18"/>
      <c r="BC56" s="36"/>
      <c r="BD56" s="19"/>
      <c r="BE56" s="39"/>
      <c r="BF56" s="20"/>
      <c r="BG56" s="21"/>
      <c r="BH56" s="176" t="str">
        <f>Teilnehmerliste!H64</f>
        <v/>
      </c>
      <c r="BI56" s="176" t="str">
        <f>Teilnehmerliste!I64</f>
        <v/>
      </c>
      <c r="BJ56" s="176" t="str">
        <f>Teilnehmerliste!J64</f>
        <v/>
      </c>
      <c r="BK56" s="177">
        <f t="shared" si="14"/>
        <v>0</v>
      </c>
      <c r="BL56" s="177">
        <f t="shared" si="15"/>
        <v>0</v>
      </c>
      <c r="BM56" s="64">
        <f t="shared" si="16"/>
        <v>0</v>
      </c>
      <c r="BN56" s="178">
        <f t="shared" si="17"/>
        <v>0</v>
      </c>
      <c r="BO56" s="64">
        <f t="shared" si="18"/>
        <v>0</v>
      </c>
      <c r="BP56" s="64">
        <f t="shared" si="19"/>
        <v>0</v>
      </c>
      <c r="BQ56" s="64">
        <f t="shared" si="20"/>
        <v>0</v>
      </c>
      <c r="BR56" s="64">
        <f t="shared" si="21"/>
        <v>0</v>
      </c>
      <c r="BS56" s="64">
        <f t="shared" si="22"/>
        <v>0</v>
      </c>
      <c r="BT56" s="64">
        <f t="shared" si="23"/>
        <v>0</v>
      </c>
      <c r="BU56" s="178">
        <f t="shared" si="24"/>
        <v>0</v>
      </c>
      <c r="BV56" s="64">
        <f t="shared" si="25"/>
        <v>0</v>
      </c>
      <c r="BW56" s="64">
        <f t="shared" si="26"/>
        <v>0</v>
      </c>
      <c r="BX56" s="64">
        <f t="shared" si="27"/>
        <v>0</v>
      </c>
      <c r="BY56" s="64">
        <f t="shared" si="28"/>
        <v>0</v>
      </c>
      <c r="BZ56" s="64">
        <f t="shared" si="29"/>
        <v>0</v>
      </c>
      <c r="CA56" s="64">
        <f t="shared" si="30"/>
        <v>0</v>
      </c>
      <c r="CB56" s="179">
        <f t="shared" si="31"/>
        <v>0</v>
      </c>
      <c r="CC56" s="179">
        <f t="shared" si="32"/>
        <v>0</v>
      </c>
      <c r="CD56" s="179">
        <f t="shared" si="33"/>
        <v>0</v>
      </c>
      <c r="CE56" s="179">
        <f t="shared" si="34"/>
        <v>0</v>
      </c>
      <c r="CF56" s="179">
        <f t="shared" si="35"/>
        <v>0</v>
      </c>
      <c r="CG56" s="179">
        <f t="shared" si="36"/>
        <v>0</v>
      </c>
      <c r="CH56" s="179">
        <f t="shared" si="37"/>
        <v>0</v>
      </c>
    </row>
    <row r="57" spans="1:86" x14ac:dyDescent="0.2">
      <c r="A57" s="173">
        <f>Teilnehmerliste!A65</f>
        <v>46</v>
      </c>
      <c r="B57" s="174" t="str">
        <f>IF(Teilnehmerliste!B65="","",Teilnehmerliste!B65)</f>
        <v/>
      </c>
      <c r="C57" s="180" t="str">
        <f>IF(Teilnehmerliste!C65="","",Teilnehmerliste!C65)</f>
        <v/>
      </c>
      <c r="D57" s="175" t="str">
        <f>IF(Teilnehmerliste!G65="x","x",IF(Teilnehmerliste!G65="w","x"," "))</f>
        <v xml:space="preserve"> </v>
      </c>
      <c r="E57" s="6"/>
      <c r="F57" s="2"/>
      <c r="G57" s="2"/>
      <c r="H57" s="8"/>
      <c r="I57" s="42"/>
      <c r="J57" s="42"/>
      <c r="K57" s="17"/>
      <c r="L57" s="6"/>
      <c r="M57" s="2"/>
      <c r="N57" s="2"/>
      <c r="O57" s="2"/>
      <c r="P57" s="2"/>
      <c r="Q57" s="2"/>
      <c r="R57" s="5"/>
      <c r="S57" s="6"/>
      <c r="T57" s="2"/>
      <c r="U57" s="2"/>
      <c r="V57" s="4"/>
      <c r="W57" s="4"/>
      <c r="X57" s="4"/>
      <c r="Y57" s="5"/>
      <c r="Z57" s="6"/>
      <c r="AA57" s="2"/>
      <c r="AB57" s="2"/>
      <c r="AC57" s="4"/>
      <c r="AD57" s="4"/>
      <c r="AE57" s="4"/>
      <c r="AF57" s="5"/>
      <c r="AG57" s="6"/>
      <c r="AH57" s="2"/>
      <c r="AI57" s="2"/>
      <c r="AJ57" s="4"/>
      <c r="AK57" s="4"/>
      <c r="AL57" s="4"/>
      <c r="AM57" s="5"/>
      <c r="AN57" s="6"/>
      <c r="AO57" s="2"/>
      <c r="AP57" s="2"/>
      <c r="AQ57" s="4"/>
      <c r="AR57" s="4"/>
      <c r="AS57" s="4"/>
      <c r="AT57" s="5"/>
      <c r="AU57" s="6"/>
      <c r="AV57" s="2"/>
      <c r="AW57" s="2"/>
      <c r="AX57" s="4"/>
      <c r="AY57" s="4"/>
      <c r="AZ57" s="4"/>
      <c r="BA57" s="5"/>
      <c r="BB57" s="18"/>
      <c r="BC57" s="36"/>
      <c r="BD57" s="19"/>
      <c r="BE57" s="39"/>
      <c r="BF57" s="20"/>
      <c r="BG57" s="21"/>
      <c r="BH57" s="176" t="str">
        <f>Teilnehmerliste!H65</f>
        <v/>
      </c>
      <c r="BI57" s="176" t="str">
        <f>Teilnehmerliste!I65</f>
        <v/>
      </c>
      <c r="BJ57" s="176" t="str">
        <f>Teilnehmerliste!J65</f>
        <v/>
      </c>
      <c r="BK57" s="177">
        <f t="shared" si="14"/>
        <v>0</v>
      </c>
      <c r="BL57" s="177">
        <f t="shared" si="15"/>
        <v>0</v>
      </c>
      <c r="BM57" s="64">
        <f t="shared" si="16"/>
        <v>0</v>
      </c>
      <c r="BN57" s="178">
        <f t="shared" si="17"/>
        <v>0</v>
      </c>
      <c r="BO57" s="64">
        <f t="shared" si="18"/>
        <v>0</v>
      </c>
      <c r="BP57" s="64">
        <f t="shared" si="19"/>
        <v>0</v>
      </c>
      <c r="BQ57" s="64">
        <f t="shared" si="20"/>
        <v>0</v>
      </c>
      <c r="BR57" s="64">
        <f t="shared" si="21"/>
        <v>0</v>
      </c>
      <c r="BS57" s="64">
        <f t="shared" si="22"/>
        <v>0</v>
      </c>
      <c r="BT57" s="64">
        <f t="shared" si="23"/>
        <v>0</v>
      </c>
      <c r="BU57" s="178">
        <f t="shared" si="24"/>
        <v>0</v>
      </c>
      <c r="BV57" s="64">
        <f t="shared" si="25"/>
        <v>0</v>
      </c>
      <c r="BW57" s="64">
        <f t="shared" si="26"/>
        <v>0</v>
      </c>
      <c r="BX57" s="64">
        <f t="shared" si="27"/>
        <v>0</v>
      </c>
      <c r="BY57" s="64">
        <f t="shared" si="28"/>
        <v>0</v>
      </c>
      <c r="BZ57" s="64">
        <f t="shared" si="29"/>
        <v>0</v>
      </c>
      <c r="CA57" s="64">
        <f t="shared" si="30"/>
        <v>0</v>
      </c>
      <c r="CB57" s="179">
        <f t="shared" si="31"/>
        <v>0</v>
      </c>
      <c r="CC57" s="179">
        <f t="shared" si="32"/>
        <v>0</v>
      </c>
      <c r="CD57" s="179">
        <f t="shared" si="33"/>
        <v>0</v>
      </c>
      <c r="CE57" s="179">
        <f t="shared" si="34"/>
        <v>0</v>
      </c>
      <c r="CF57" s="179">
        <f t="shared" si="35"/>
        <v>0</v>
      </c>
      <c r="CG57" s="179">
        <f t="shared" si="36"/>
        <v>0</v>
      </c>
      <c r="CH57" s="179">
        <f t="shared" si="37"/>
        <v>0</v>
      </c>
    </row>
    <row r="58" spans="1:86" x14ac:dyDescent="0.2">
      <c r="A58" s="173">
        <f>Teilnehmerliste!A66</f>
        <v>47</v>
      </c>
      <c r="B58" s="174" t="str">
        <f>IF(Teilnehmerliste!B66="","",Teilnehmerliste!B66)</f>
        <v/>
      </c>
      <c r="C58" s="180" t="str">
        <f>IF(Teilnehmerliste!C66="","",Teilnehmerliste!C66)</f>
        <v/>
      </c>
      <c r="D58" s="175" t="str">
        <f>IF(Teilnehmerliste!G66="x","x",IF(Teilnehmerliste!G66="w","x"," "))</f>
        <v xml:space="preserve"> </v>
      </c>
      <c r="E58" s="6"/>
      <c r="F58" s="2"/>
      <c r="G58" s="2"/>
      <c r="H58" s="8"/>
      <c r="I58" s="42"/>
      <c r="J58" s="42"/>
      <c r="K58" s="17"/>
      <c r="L58" s="6"/>
      <c r="M58" s="2"/>
      <c r="N58" s="2"/>
      <c r="O58" s="2"/>
      <c r="P58" s="2"/>
      <c r="Q58" s="2"/>
      <c r="R58" s="5"/>
      <c r="S58" s="6"/>
      <c r="T58" s="2"/>
      <c r="U58" s="2"/>
      <c r="V58" s="4"/>
      <c r="W58" s="4"/>
      <c r="X58" s="4"/>
      <c r="Y58" s="5"/>
      <c r="Z58" s="6"/>
      <c r="AA58" s="2"/>
      <c r="AB58" s="2"/>
      <c r="AC58" s="4"/>
      <c r="AD58" s="4"/>
      <c r="AE58" s="4"/>
      <c r="AF58" s="5"/>
      <c r="AG58" s="6"/>
      <c r="AH58" s="2"/>
      <c r="AI58" s="2"/>
      <c r="AJ58" s="4"/>
      <c r="AK58" s="4"/>
      <c r="AL58" s="4"/>
      <c r="AM58" s="5"/>
      <c r="AN58" s="6"/>
      <c r="AO58" s="2"/>
      <c r="AP58" s="2"/>
      <c r="AQ58" s="4"/>
      <c r="AR58" s="4"/>
      <c r="AS58" s="4"/>
      <c r="AT58" s="5"/>
      <c r="AU58" s="6"/>
      <c r="AV58" s="2"/>
      <c r="AW58" s="2"/>
      <c r="AX58" s="4"/>
      <c r="AY58" s="4"/>
      <c r="AZ58" s="4"/>
      <c r="BA58" s="5"/>
      <c r="BB58" s="18"/>
      <c r="BC58" s="36"/>
      <c r="BD58" s="19"/>
      <c r="BE58" s="39"/>
      <c r="BF58" s="20"/>
      <c r="BG58" s="21"/>
      <c r="BH58" s="176" t="str">
        <f>Teilnehmerliste!H66</f>
        <v/>
      </c>
      <c r="BI58" s="176" t="str">
        <f>Teilnehmerliste!I66</f>
        <v/>
      </c>
      <c r="BJ58" s="176" t="str">
        <f>Teilnehmerliste!J66</f>
        <v/>
      </c>
      <c r="BK58" s="177">
        <f t="shared" si="14"/>
        <v>0</v>
      </c>
      <c r="BL58" s="177">
        <f t="shared" si="15"/>
        <v>0</v>
      </c>
      <c r="BM58" s="64">
        <f t="shared" si="16"/>
        <v>0</v>
      </c>
      <c r="BN58" s="178">
        <f t="shared" si="17"/>
        <v>0</v>
      </c>
      <c r="BO58" s="64">
        <f t="shared" si="18"/>
        <v>0</v>
      </c>
      <c r="BP58" s="64">
        <f t="shared" si="19"/>
        <v>0</v>
      </c>
      <c r="BQ58" s="64">
        <f t="shared" si="20"/>
        <v>0</v>
      </c>
      <c r="BR58" s="64">
        <f t="shared" si="21"/>
        <v>0</v>
      </c>
      <c r="BS58" s="64">
        <f t="shared" si="22"/>
        <v>0</v>
      </c>
      <c r="BT58" s="64">
        <f t="shared" si="23"/>
        <v>0</v>
      </c>
      <c r="BU58" s="178">
        <f t="shared" si="24"/>
        <v>0</v>
      </c>
      <c r="BV58" s="64">
        <f t="shared" si="25"/>
        <v>0</v>
      </c>
      <c r="BW58" s="64">
        <f t="shared" si="26"/>
        <v>0</v>
      </c>
      <c r="BX58" s="64">
        <f t="shared" si="27"/>
        <v>0</v>
      </c>
      <c r="BY58" s="64">
        <f t="shared" si="28"/>
        <v>0</v>
      </c>
      <c r="BZ58" s="64">
        <f t="shared" si="29"/>
        <v>0</v>
      </c>
      <c r="CA58" s="64">
        <f t="shared" si="30"/>
        <v>0</v>
      </c>
      <c r="CB58" s="179">
        <f t="shared" si="31"/>
        <v>0</v>
      </c>
      <c r="CC58" s="179">
        <f t="shared" si="32"/>
        <v>0</v>
      </c>
      <c r="CD58" s="179">
        <f t="shared" si="33"/>
        <v>0</v>
      </c>
      <c r="CE58" s="179">
        <f t="shared" si="34"/>
        <v>0</v>
      </c>
      <c r="CF58" s="179">
        <f t="shared" si="35"/>
        <v>0</v>
      </c>
      <c r="CG58" s="179">
        <f t="shared" si="36"/>
        <v>0</v>
      </c>
      <c r="CH58" s="179">
        <f t="shared" si="37"/>
        <v>0</v>
      </c>
    </row>
    <row r="59" spans="1:86" x14ac:dyDescent="0.2">
      <c r="A59" s="173">
        <f>Teilnehmerliste!A67</f>
        <v>48</v>
      </c>
      <c r="B59" s="174" t="str">
        <f>IF(Teilnehmerliste!B67="","",Teilnehmerliste!B67)</f>
        <v/>
      </c>
      <c r="C59" s="180" t="str">
        <f>IF(Teilnehmerliste!C67="","",Teilnehmerliste!C67)</f>
        <v/>
      </c>
      <c r="D59" s="175" t="str">
        <f>IF(Teilnehmerliste!G67="x","x",IF(Teilnehmerliste!G67="w","x"," "))</f>
        <v xml:space="preserve"> </v>
      </c>
      <c r="E59" s="6"/>
      <c r="F59" s="2"/>
      <c r="G59" s="2"/>
      <c r="H59" s="8"/>
      <c r="I59" s="42"/>
      <c r="J59" s="42"/>
      <c r="K59" s="17"/>
      <c r="L59" s="6"/>
      <c r="M59" s="2"/>
      <c r="N59" s="2"/>
      <c r="O59" s="2"/>
      <c r="P59" s="2"/>
      <c r="Q59" s="2"/>
      <c r="R59" s="5"/>
      <c r="S59" s="6"/>
      <c r="T59" s="2"/>
      <c r="U59" s="2"/>
      <c r="V59" s="4"/>
      <c r="W59" s="4"/>
      <c r="X59" s="4"/>
      <c r="Y59" s="5"/>
      <c r="Z59" s="6"/>
      <c r="AA59" s="2"/>
      <c r="AB59" s="2"/>
      <c r="AC59" s="4"/>
      <c r="AD59" s="4"/>
      <c r="AE59" s="4"/>
      <c r="AF59" s="5"/>
      <c r="AG59" s="6"/>
      <c r="AH59" s="2"/>
      <c r="AI59" s="2"/>
      <c r="AJ59" s="4"/>
      <c r="AK59" s="4"/>
      <c r="AL59" s="4"/>
      <c r="AM59" s="5"/>
      <c r="AN59" s="6"/>
      <c r="AO59" s="2"/>
      <c r="AP59" s="2"/>
      <c r="AQ59" s="4"/>
      <c r="AR59" s="4"/>
      <c r="AS59" s="4"/>
      <c r="AT59" s="5"/>
      <c r="AU59" s="6"/>
      <c r="AV59" s="2"/>
      <c r="AW59" s="2"/>
      <c r="AX59" s="4"/>
      <c r="AY59" s="4"/>
      <c r="AZ59" s="4"/>
      <c r="BA59" s="5"/>
      <c r="BB59" s="18"/>
      <c r="BC59" s="36"/>
      <c r="BD59" s="19"/>
      <c r="BE59" s="39"/>
      <c r="BF59" s="20"/>
      <c r="BG59" s="21"/>
      <c r="BH59" s="176" t="str">
        <f>Teilnehmerliste!H67</f>
        <v/>
      </c>
      <c r="BI59" s="176" t="str">
        <f>Teilnehmerliste!I67</f>
        <v/>
      </c>
      <c r="BJ59" s="176" t="str">
        <f>Teilnehmerliste!J67</f>
        <v/>
      </c>
      <c r="BK59" s="177">
        <f t="shared" si="14"/>
        <v>0</v>
      </c>
      <c r="BL59" s="177">
        <f t="shared" si="15"/>
        <v>0</v>
      </c>
      <c r="BM59" s="64">
        <f t="shared" si="16"/>
        <v>0</v>
      </c>
      <c r="BN59" s="178">
        <f t="shared" si="17"/>
        <v>0</v>
      </c>
      <c r="BO59" s="64">
        <f t="shared" si="18"/>
        <v>0</v>
      </c>
      <c r="BP59" s="64">
        <f t="shared" si="19"/>
        <v>0</v>
      </c>
      <c r="BQ59" s="64">
        <f t="shared" si="20"/>
        <v>0</v>
      </c>
      <c r="BR59" s="64">
        <f t="shared" si="21"/>
        <v>0</v>
      </c>
      <c r="BS59" s="64">
        <f t="shared" si="22"/>
        <v>0</v>
      </c>
      <c r="BT59" s="64">
        <f t="shared" si="23"/>
        <v>0</v>
      </c>
      <c r="BU59" s="178">
        <f t="shared" si="24"/>
        <v>0</v>
      </c>
      <c r="BV59" s="64">
        <f t="shared" si="25"/>
        <v>0</v>
      </c>
      <c r="BW59" s="64">
        <f t="shared" si="26"/>
        <v>0</v>
      </c>
      <c r="BX59" s="64">
        <f t="shared" si="27"/>
        <v>0</v>
      </c>
      <c r="BY59" s="64">
        <f t="shared" si="28"/>
        <v>0</v>
      </c>
      <c r="BZ59" s="64">
        <f t="shared" si="29"/>
        <v>0</v>
      </c>
      <c r="CA59" s="64">
        <f t="shared" si="30"/>
        <v>0</v>
      </c>
      <c r="CB59" s="179">
        <f t="shared" si="31"/>
        <v>0</v>
      </c>
      <c r="CC59" s="179">
        <f t="shared" si="32"/>
        <v>0</v>
      </c>
      <c r="CD59" s="179">
        <f t="shared" si="33"/>
        <v>0</v>
      </c>
      <c r="CE59" s="179">
        <f t="shared" si="34"/>
        <v>0</v>
      </c>
      <c r="CF59" s="179">
        <f t="shared" si="35"/>
        <v>0</v>
      </c>
      <c r="CG59" s="179">
        <f t="shared" si="36"/>
        <v>0</v>
      </c>
      <c r="CH59" s="179">
        <f t="shared" si="37"/>
        <v>0</v>
      </c>
    </row>
    <row r="60" spans="1:86" x14ac:dyDescent="0.2">
      <c r="A60" s="173">
        <f>Teilnehmerliste!A68</f>
        <v>49</v>
      </c>
      <c r="B60" s="174" t="str">
        <f>IF(Teilnehmerliste!B68="","",Teilnehmerliste!B68)</f>
        <v/>
      </c>
      <c r="C60" s="180" t="str">
        <f>IF(Teilnehmerliste!C68="","",Teilnehmerliste!C68)</f>
        <v/>
      </c>
      <c r="D60" s="175" t="str">
        <f>IF(Teilnehmerliste!G68="x","x",IF(Teilnehmerliste!G68="w","x"," "))</f>
        <v xml:space="preserve"> </v>
      </c>
      <c r="E60" s="6"/>
      <c r="F60" s="2"/>
      <c r="G60" s="2"/>
      <c r="H60" s="8"/>
      <c r="I60" s="42"/>
      <c r="J60" s="42"/>
      <c r="K60" s="17"/>
      <c r="L60" s="6"/>
      <c r="M60" s="2"/>
      <c r="N60" s="2"/>
      <c r="O60" s="2"/>
      <c r="P60" s="2"/>
      <c r="Q60" s="2"/>
      <c r="R60" s="5"/>
      <c r="S60" s="6"/>
      <c r="T60" s="2"/>
      <c r="U60" s="2"/>
      <c r="V60" s="4"/>
      <c r="W60" s="4"/>
      <c r="X60" s="4"/>
      <c r="Y60" s="5"/>
      <c r="Z60" s="6"/>
      <c r="AA60" s="2"/>
      <c r="AB60" s="2"/>
      <c r="AC60" s="4"/>
      <c r="AD60" s="4"/>
      <c r="AE60" s="4"/>
      <c r="AF60" s="5"/>
      <c r="AG60" s="6"/>
      <c r="AH60" s="2"/>
      <c r="AI60" s="2"/>
      <c r="AJ60" s="4"/>
      <c r="AK60" s="4"/>
      <c r="AL60" s="4"/>
      <c r="AM60" s="5"/>
      <c r="AN60" s="6"/>
      <c r="AO60" s="2"/>
      <c r="AP60" s="2"/>
      <c r="AQ60" s="4"/>
      <c r="AR60" s="4"/>
      <c r="AS60" s="4"/>
      <c r="AT60" s="5"/>
      <c r="AU60" s="6"/>
      <c r="AV60" s="2"/>
      <c r="AW60" s="2"/>
      <c r="AX60" s="4"/>
      <c r="AY60" s="4"/>
      <c r="AZ60" s="4"/>
      <c r="BA60" s="5"/>
      <c r="BB60" s="18"/>
      <c r="BC60" s="36"/>
      <c r="BD60" s="19"/>
      <c r="BE60" s="39"/>
      <c r="BF60" s="20"/>
      <c r="BG60" s="21"/>
      <c r="BH60" s="176" t="str">
        <f>Teilnehmerliste!H68</f>
        <v/>
      </c>
      <c r="BI60" s="176" t="str">
        <f>Teilnehmerliste!I68</f>
        <v/>
      </c>
      <c r="BJ60" s="176" t="str">
        <f>Teilnehmerliste!J68</f>
        <v/>
      </c>
      <c r="BK60" s="177">
        <f t="shared" si="14"/>
        <v>0</v>
      </c>
      <c r="BL60" s="177">
        <f t="shared" si="15"/>
        <v>0</v>
      </c>
      <c r="BM60" s="64">
        <f t="shared" si="16"/>
        <v>0</v>
      </c>
      <c r="BN60" s="178">
        <f t="shared" si="17"/>
        <v>0</v>
      </c>
      <c r="BO60" s="64">
        <f t="shared" si="18"/>
        <v>0</v>
      </c>
      <c r="BP60" s="64">
        <f t="shared" si="19"/>
        <v>0</v>
      </c>
      <c r="BQ60" s="64">
        <f t="shared" si="20"/>
        <v>0</v>
      </c>
      <c r="BR60" s="64">
        <f t="shared" si="21"/>
        <v>0</v>
      </c>
      <c r="BS60" s="64">
        <f t="shared" si="22"/>
        <v>0</v>
      </c>
      <c r="BT60" s="64">
        <f t="shared" si="23"/>
        <v>0</v>
      </c>
      <c r="BU60" s="178">
        <f t="shared" si="24"/>
        <v>0</v>
      </c>
      <c r="BV60" s="64">
        <f t="shared" si="25"/>
        <v>0</v>
      </c>
      <c r="BW60" s="64">
        <f t="shared" si="26"/>
        <v>0</v>
      </c>
      <c r="BX60" s="64">
        <f t="shared" si="27"/>
        <v>0</v>
      </c>
      <c r="BY60" s="64">
        <f t="shared" si="28"/>
        <v>0</v>
      </c>
      <c r="BZ60" s="64">
        <f t="shared" si="29"/>
        <v>0</v>
      </c>
      <c r="CA60" s="64">
        <f t="shared" si="30"/>
        <v>0</v>
      </c>
      <c r="CB60" s="179">
        <f t="shared" si="31"/>
        <v>0</v>
      </c>
      <c r="CC60" s="179">
        <f t="shared" si="32"/>
        <v>0</v>
      </c>
      <c r="CD60" s="179">
        <f t="shared" si="33"/>
        <v>0</v>
      </c>
      <c r="CE60" s="179">
        <f t="shared" si="34"/>
        <v>0</v>
      </c>
      <c r="CF60" s="179">
        <f t="shared" si="35"/>
        <v>0</v>
      </c>
      <c r="CG60" s="179">
        <f t="shared" si="36"/>
        <v>0</v>
      </c>
      <c r="CH60" s="179">
        <f t="shared" si="37"/>
        <v>0</v>
      </c>
    </row>
    <row r="61" spans="1:86" x14ac:dyDescent="0.2">
      <c r="A61" s="173">
        <f>Teilnehmerliste!A69</f>
        <v>50</v>
      </c>
      <c r="B61" s="174" t="str">
        <f>IF(Teilnehmerliste!B69="","",Teilnehmerliste!B69)</f>
        <v/>
      </c>
      <c r="C61" s="180" t="str">
        <f>IF(Teilnehmerliste!C69="","",Teilnehmerliste!C69)</f>
        <v/>
      </c>
      <c r="D61" s="175" t="str">
        <f>IF(Teilnehmerliste!G69="x","x",IF(Teilnehmerliste!G69="w","x"," "))</f>
        <v xml:space="preserve"> </v>
      </c>
      <c r="E61" s="6"/>
      <c r="F61" s="2"/>
      <c r="G61" s="2"/>
      <c r="H61" s="8"/>
      <c r="I61" s="42"/>
      <c r="J61" s="42"/>
      <c r="K61" s="17"/>
      <c r="L61" s="6"/>
      <c r="M61" s="2"/>
      <c r="N61" s="2"/>
      <c r="O61" s="2"/>
      <c r="P61" s="2"/>
      <c r="Q61" s="2"/>
      <c r="R61" s="5"/>
      <c r="S61" s="6"/>
      <c r="T61" s="2"/>
      <c r="U61" s="2"/>
      <c r="V61" s="4"/>
      <c r="W61" s="4"/>
      <c r="X61" s="4"/>
      <c r="Y61" s="5"/>
      <c r="Z61" s="6"/>
      <c r="AA61" s="2"/>
      <c r="AB61" s="2"/>
      <c r="AC61" s="4"/>
      <c r="AD61" s="4"/>
      <c r="AE61" s="4"/>
      <c r="AF61" s="5"/>
      <c r="AG61" s="6"/>
      <c r="AH61" s="2"/>
      <c r="AI61" s="2"/>
      <c r="AJ61" s="4"/>
      <c r="AK61" s="4"/>
      <c r="AL61" s="4"/>
      <c r="AM61" s="5"/>
      <c r="AN61" s="6"/>
      <c r="AO61" s="2"/>
      <c r="AP61" s="2"/>
      <c r="AQ61" s="4"/>
      <c r="AR61" s="4"/>
      <c r="AS61" s="4"/>
      <c r="AT61" s="5"/>
      <c r="AU61" s="6"/>
      <c r="AV61" s="2"/>
      <c r="AW61" s="2"/>
      <c r="AX61" s="4"/>
      <c r="AY61" s="4"/>
      <c r="AZ61" s="4"/>
      <c r="BA61" s="5"/>
      <c r="BB61" s="18"/>
      <c r="BC61" s="36"/>
      <c r="BD61" s="19"/>
      <c r="BE61" s="39"/>
      <c r="BF61" s="20"/>
      <c r="BG61" s="21"/>
      <c r="BH61" s="176" t="str">
        <f>Teilnehmerliste!H69</f>
        <v/>
      </c>
      <c r="BI61" s="176" t="str">
        <f>Teilnehmerliste!I69</f>
        <v/>
      </c>
      <c r="BJ61" s="176" t="str">
        <f>Teilnehmerliste!J69</f>
        <v/>
      </c>
      <c r="BK61" s="177">
        <f t="shared" si="14"/>
        <v>0</v>
      </c>
      <c r="BL61" s="177">
        <f t="shared" si="15"/>
        <v>0</v>
      </c>
      <c r="BM61" s="64">
        <f t="shared" si="16"/>
        <v>0</v>
      </c>
      <c r="BN61" s="178">
        <f t="shared" si="17"/>
        <v>0</v>
      </c>
      <c r="BO61" s="64">
        <f t="shared" si="18"/>
        <v>0</v>
      </c>
      <c r="BP61" s="64">
        <f t="shared" si="19"/>
        <v>0</v>
      </c>
      <c r="BQ61" s="64">
        <f t="shared" si="20"/>
        <v>0</v>
      </c>
      <c r="BR61" s="64">
        <f t="shared" si="21"/>
        <v>0</v>
      </c>
      <c r="BS61" s="64">
        <f t="shared" si="22"/>
        <v>0</v>
      </c>
      <c r="BT61" s="64">
        <f t="shared" si="23"/>
        <v>0</v>
      </c>
      <c r="BU61" s="178">
        <f t="shared" si="24"/>
        <v>0</v>
      </c>
      <c r="BV61" s="64">
        <f t="shared" si="25"/>
        <v>0</v>
      </c>
      <c r="BW61" s="64">
        <f t="shared" si="26"/>
        <v>0</v>
      </c>
      <c r="BX61" s="64">
        <f t="shared" si="27"/>
        <v>0</v>
      </c>
      <c r="BY61" s="64">
        <f t="shared" si="28"/>
        <v>0</v>
      </c>
      <c r="BZ61" s="64">
        <f t="shared" si="29"/>
        <v>0</v>
      </c>
      <c r="CA61" s="64">
        <f t="shared" si="30"/>
        <v>0</v>
      </c>
      <c r="CB61" s="179">
        <f t="shared" si="31"/>
        <v>0</v>
      </c>
      <c r="CC61" s="179">
        <f t="shared" si="32"/>
        <v>0</v>
      </c>
      <c r="CD61" s="179">
        <f t="shared" si="33"/>
        <v>0</v>
      </c>
      <c r="CE61" s="179">
        <f t="shared" si="34"/>
        <v>0</v>
      </c>
      <c r="CF61" s="179">
        <f t="shared" si="35"/>
        <v>0</v>
      </c>
      <c r="CG61" s="179">
        <f t="shared" si="36"/>
        <v>0</v>
      </c>
      <c r="CH61" s="179">
        <f t="shared" si="37"/>
        <v>0</v>
      </c>
    </row>
    <row r="62" spans="1:86" ht="13.5" thickBot="1" x14ac:dyDescent="0.25">
      <c r="B62" s="181" t="s">
        <v>88</v>
      </c>
      <c r="C62" s="180"/>
      <c r="D62" s="182" t="str">
        <f>IF(Teilnehmerliste!G70="x","x",IF(Teilnehmerliste!G70="w","x"," "))</f>
        <v xml:space="preserve"> </v>
      </c>
      <c r="E62" s="22"/>
      <c r="F62" s="23"/>
      <c r="G62" s="23"/>
      <c r="H62" s="23"/>
      <c r="I62" s="25"/>
      <c r="J62" s="25"/>
      <c r="K62" s="24"/>
      <c r="L62" s="22"/>
      <c r="M62" s="23"/>
      <c r="N62" s="23"/>
      <c r="O62" s="23"/>
      <c r="P62" s="23"/>
      <c r="Q62" s="23"/>
      <c r="R62" s="26"/>
      <c r="S62" s="22"/>
      <c r="T62" s="23"/>
      <c r="U62" s="23"/>
      <c r="V62" s="25"/>
      <c r="W62" s="25"/>
      <c r="X62" s="25"/>
      <c r="Y62" s="26"/>
      <c r="Z62" s="22"/>
      <c r="AA62" s="23"/>
      <c r="AB62" s="23"/>
      <c r="AC62" s="25"/>
      <c r="AD62" s="25"/>
      <c r="AE62" s="25"/>
      <c r="AF62" s="26"/>
      <c r="AG62" s="22"/>
      <c r="AH62" s="23"/>
      <c r="AI62" s="23"/>
      <c r="AJ62" s="25"/>
      <c r="AK62" s="25"/>
      <c r="AL62" s="25"/>
      <c r="AM62" s="26"/>
      <c r="AN62" s="22"/>
      <c r="AO62" s="23"/>
      <c r="AP62" s="23"/>
      <c r="AQ62" s="25"/>
      <c r="AR62" s="25"/>
      <c r="AS62" s="25"/>
      <c r="AT62" s="26"/>
      <c r="AU62" s="22"/>
      <c r="AV62" s="23"/>
      <c r="AW62" s="23"/>
      <c r="AX62" s="25"/>
      <c r="AY62" s="25"/>
      <c r="AZ62" s="25"/>
      <c r="BA62" s="26"/>
      <c r="BB62" s="27"/>
      <c r="BC62" s="37"/>
      <c r="BD62" s="28"/>
      <c r="BE62" s="40"/>
      <c r="BF62" s="29"/>
      <c r="BG62" s="41"/>
      <c r="BH62" s="63"/>
      <c r="BI62" s="63"/>
      <c r="CB62" s="179"/>
      <c r="CC62" s="179"/>
      <c r="CD62" s="179"/>
      <c r="CE62" s="179"/>
      <c r="CF62" s="179"/>
      <c r="CG62" s="179"/>
      <c r="CH62" s="179"/>
    </row>
    <row r="63" spans="1:86" ht="16.5" customHeight="1" x14ac:dyDescent="0.2">
      <c r="B63" s="64" t="s">
        <v>52</v>
      </c>
      <c r="D63" s="63">
        <f>COUNTIF(D12:D61,"x")</f>
        <v>0</v>
      </c>
      <c r="E63" s="63">
        <f t="shared" ref="E63:AJ63" si="38">COUNTIF(E12:E61,"x")+E62</f>
        <v>0</v>
      </c>
      <c r="F63" s="63">
        <f t="shared" si="38"/>
        <v>0</v>
      </c>
      <c r="G63" s="63">
        <f t="shared" si="38"/>
        <v>0</v>
      </c>
      <c r="H63" s="63">
        <f t="shared" si="38"/>
        <v>0</v>
      </c>
      <c r="I63" s="63">
        <f t="shared" si="38"/>
        <v>0</v>
      </c>
      <c r="J63" s="63">
        <f t="shared" si="38"/>
        <v>0</v>
      </c>
      <c r="K63" s="63">
        <f t="shared" si="38"/>
        <v>0</v>
      </c>
      <c r="L63" s="63">
        <f t="shared" si="38"/>
        <v>0</v>
      </c>
      <c r="M63" s="63">
        <f t="shared" si="38"/>
        <v>0</v>
      </c>
      <c r="N63" s="63">
        <f t="shared" si="38"/>
        <v>0</v>
      </c>
      <c r="O63" s="63">
        <f t="shared" si="38"/>
        <v>0</v>
      </c>
      <c r="P63" s="63">
        <f t="shared" si="38"/>
        <v>0</v>
      </c>
      <c r="Q63" s="63">
        <f t="shared" si="38"/>
        <v>0</v>
      </c>
      <c r="R63" s="63">
        <f t="shared" si="38"/>
        <v>0</v>
      </c>
      <c r="S63" s="63">
        <f t="shared" si="38"/>
        <v>0</v>
      </c>
      <c r="T63" s="63">
        <f t="shared" si="38"/>
        <v>0</v>
      </c>
      <c r="U63" s="63">
        <f t="shared" si="38"/>
        <v>0</v>
      </c>
      <c r="V63" s="63">
        <f t="shared" si="38"/>
        <v>0</v>
      </c>
      <c r="W63" s="63">
        <f t="shared" si="38"/>
        <v>0</v>
      </c>
      <c r="X63" s="63">
        <f t="shared" si="38"/>
        <v>0</v>
      </c>
      <c r="Y63" s="63">
        <f t="shared" si="38"/>
        <v>0</v>
      </c>
      <c r="Z63" s="63">
        <f t="shared" si="38"/>
        <v>0</v>
      </c>
      <c r="AA63" s="63">
        <f t="shared" si="38"/>
        <v>0</v>
      </c>
      <c r="AB63" s="63">
        <f t="shared" si="38"/>
        <v>0</v>
      </c>
      <c r="AC63" s="63">
        <f t="shared" si="38"/>
        <v>0</v>
      </c>
      <c r="AD63" s="63">
        <f t="shared" si="38"/>
        <v>0</v>
      </c>
      <c r="AE63" s="63">
        <f t="shared" si="38"/>
        <v>0</v>
      </c>
      <c r="AF63" s="63">
        <f t="shared" si="38"/>
        <v>0</v>
      </c>
      <c r="AG63" s="63">
        <f t="shared" si="38"/>
        <v>0</v>
      </c>
      <c r="AH63" s="63">
        <f t="shared" si="38"/>
        <v>0</v>
      </c>
      <c r="AI63" s="63">
        <f t="shared" si="38"/>
        <v>0</v>
      </c>
      <c r="AJ63" s="63">
        <f t="shared" si="38"/>
        <v>0</v>
      </c>
      <c r="AK63" s="63">
        <f t="shared" ref="AK63:BG63" si="39">COUNTIF(AK12:AK61,"x")+AK62</f>
        <v>0</v>
      </c>
      <c r="AL63" s="63">
        <f t="shared" si="39"/>
        <v>0</v>
      </c>
      <c r="AM63" s="63">
        <f t="shared" si="39"/>
        <v>0</v>
      </c>
      <c r="AN63" s="63">
        <f t="shared" si="39"/>
        <v>0</v>
      </c>
      <c r="AO63" s="63">
        <f t="shared" si="39"/>
        <v>0</v>
      </c>
      <c r="AP63" s="63">
        <f t="shared" si="39"/>
        <v>0</v>
      </c>
      <c r="AQ63" s="63">
        <f t="shared" si="39"/>
        <v>0</v>
      </c>
      <c r="AR63" s="63">
        <f t="shared" si="39"/>
        <v>0</v>
      </c>
      <c r="AS63" s="63">
        <f t="shared" si="39"/>
        <v>0</v>
      </c>
      <c r="AT63" s="63">
        <f t="shared" si="39"/>
        <v>0</v>
      </c>
      <c r="AU63" s="63">
        <f t="shared" si="39"/>
        <v>0</v>
      </c>
      <c r="AV63" s="63">
        <f t="shared" si="39"/>
        <v>0</v>
      </c>
      <c r="AW63" s="63">
        <f t="shared" si="39"/>
        <v>0</v>
      </c>
      <c r="AX63" s="63">
        <f t="shared" si="39"/>
        <v>0</v>
      </c>
      <c r="AY63" s="63">
        <f t="shared" si="39"/>
        <v>0</v>
      </c>
      <c r="AZ63" s="63">
        <f t="shared" si="39"/>
        <v>0</v>
      </c>
      <c r="BA63" s="63">
        <f t="shared" si="39"/>
        <v>0</v>
      </c>
      <c r="BB63" s="63">
        <f t="shared" si="39"/>
        <v>0</v>
      </c>
      <c r="BC63" s="63">
        <f t="shared" si="39"/>
        <v>0</v>
      </c>
      <c r="BD63" s="63">
        <f t="shared" si="39"/>
        <v>0</v>
      </c>
      <c r="BE63" s="63">
        <f t="shared" si="39"/>
        <v>0</v>
      </c>
      <c r="BF63" s="63">
        <f t="shared" si="39"/>
        <v>0</v>
      </c>
      <c r="BG63" s="63">
        <f t="shared" si="39"/>
        <v>0</v>
      </c>
      <c r="BH63" s="63"/>
      <c r="BI63" s="63"/>
      <c r="BU63" s="64">
        <f t="shared" ref="BU63:CH63" si="40">SUM(BU12:BU61)</f>
        <v>0</v>
      </c>
      <c r="BV63" s="64">
        <f t="shared" si="40"/>
        <v>0</v>
      </c>
      <c r="BW63" s="64">
        <f t="shared" si="40"/>
        <v>0</v>
      </c>
      <c r="BX63" s="64">
        <f t="shared" si="40"/>
        <v>0</v>
      </c>
      <c r="BY63" s="64">
        <f t="shared" si="40"/>
        <v>0</v>
      </c>
      <c r="BZ63" s="64">
        <f t="shared" si="40"/>
        <v>0</v>
      </c>
      <c r="CA63" s="64">
        <f t="shared" si="40"/>
        <v>0</v>
      </c>
      <c r="CB63" s="179">
        <f t="shared" si="40"/>
        <v>0</v>
      </c>
      <c r="CC63" s="179">
        <f t="shared" si="40"/>
        <v>0</v>
      </c>
      <c r="CD63" s="179">
        <f t="shared" si="40"/>
        <v>0</v>
      </c>
      <c r="CE63" s="179">
        <f t="shared" si="40"/>
        <v>0</v>
      </c>
      <c r="CF63" s="179">
        <f t="shared" si="40"/>
        <v>0</v>
      </c>
      <c r="CG63" s="179">
        <f t="shared" si="40"/>
        <v>0</v>
      </c>
      <c r="CH63" s="179">
        <f t="shared" si="40"/>
        <v>0</v>
      </c>
    </row>
  </sheetData>
  <sheetProtection algorithmName="SHA-512" hashValue="VDOxaNxUZSVGD7HO+7j7nPVC/TlwC05nGATdTAcJ2khp8Dpttm4aSOdJMp0AoO0RCvzdcrShVhnbFp8Wegsx5g==" saltValue="254CIG4cnv7j8JYw8jFrOg==" spinCount="100000" sheet="1" objects="1" scenarios="1"/>
  <mergeCells count="24">
    <mergeCell ref="C2:J2"/>
    <mergeCell ref="C5:J5"/>
    <mergeCell ref="L2:N2"/>
    <mergeCell ref="BN11:BT11"/>
    <mergeCell ref="E10:H10"/>
    <mergeCell ref="E9:H9"/>
    <mergeCell ref="L9:O9"/>
    <mergeCell ref="S9:X9"/>
    <mergeCell ref="L10:O10"/>
    <mergeCell ref="S10:X10"/>
    <mergeCell ref="BB9:BG10"/>
    <mergeCell ref="AG9:AL9"/>
    <mergeCell ref="AN9:AS9"/>
    <mergeCell ref="L5:N5"/>
    <mergeCell ref="O5:S5"/>
    <mergeCell ref="O2:S2"/>
    <mergeCell ref="CB10:CH10"/>
    <mergeCell ref="AU9:AZ9"/>
    <mergeCell ref="AN10:AS10"/>
    <mergeCell ref="AU10:AZ10"/>
    <mergeCell ref="Z9:AE9"/>
    <mergeCell ref="Z10:AE10"/>
    <mergeCell ref="BU10:CA10"/>
    <mergeCell ref="AG10:AL10"/>
  </mergeCells>
  <phoneticPr fontId="1" type="noConversion"/>
  <conditionalFormatting sqref="D12:D61">
    <cfRule type="cellIs" dxfId="17" priority="1" operator="equal">
      <formula>"x"</formula>
    </cfRule>
  </conditionalFormatting>
  <pageMargins left="0.11811023622047245" right="0.11811023622047245" top="0.47244094488188981" bottom="0.39370078740157483" header="0.39370078740157483" footer="0.15748031496062992"/>
  <pageSetup paperSize="9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007658"/>
  </sheetPr>
  <dimension ref="A1:Y61"/>
  <sheetViews>
    <sheetView showGridLines="0" workbookViewId="0">
      <selection activeCell="K25" sqref="K25"/>
    </sheetView>
  </sheetViews>
  <sheetFormatPr baseColWidth="10" defaultColWidth="10.85546875" defaultRowHeight="11.25" x14ac:dyDescent="0.2"/>
  <cols>
    <col min="1" max="1" width="25.140625" style="53" bestFit="1" customWidth="1"/>
    <col min="2" max="2" width="5" style="51" bestFit="1" customWidth="1"/>
    <col min="3" max="5" width="6.140625" style="52" customWidth="1"/>
    <col min="6" max="6" width="6.85546875" style="52" customWidth="1"/>
    <col min="7" max="9" width="6.140625" style="52" customWidth="1"/>
    <col min="10" max="10" width="7.140625" style="52" bestFit="1" customWidth="1"/>
    <col min="11" max="11" width="7.85546875" style="52" bestFit="1" customWidth="1"/>
    <col min="12" max="12" width="6.85546875" style="52" bestFit="1" customWidth="1"/>
    <col min="13" max="13" width="6.140625" style="53" customWidth="1"/>
    <col min="14" max="14" width="17.5703125" style="53" customWidth="1"/>
    <col min="15" max="15" width="7" style="53" customWidth="1"/>
    <col min="16" max="16" width="4.85546875" style="104" customWidth="1"/>
    <col min="17" max="20" width="10.85546875" style="104" customWidth="1"/>
    <col min="21" max="21" width="10.85546875" style="53" customWidth="1"/>
    <col min="22" max="22" width="10.85546875" style="53" hidden="1" customWidth="1"/>
    <col min="23" max="24" width="5" style="53" hidden="1" customWidth="1"/>
    <col min="25" max="25" width="5.42578125" style="53" hidden="1" customWidth="1"/>
    <col min="26" max="27" width="10.85546875" style="53" customWidth="1"/>
    <col min="28" max="16384" width="10.85546875" style="53"/>
  </cols>
  <sheetData>
    <row r="1" spans="1:25" ht="26.25" x14ac:dyDescent="0.4">
      <c r="A1" s="103" t="s">
        <v>89</v>
      </c>
    </row>
    <row r="3" spans="1:25" ht="15" customHeight="1" x14ac:dyDescent="0.2">
      <c r="A3" s="55" t="s">
        <v>90</v>
      </c>
      <c r="B3" s="231" t="str">
        <f>Grunddaten!A5</f>
        <v>TV Muster</v>
      </c>
      <c r="C3" s="231"/>
      <c r="D3" s="231"/>
      <c r="E3" s="231"/>
      <c r="F3" s="231"/>
      <c r="L3" s="60"/>
      <c r="M3" s="60"/>
    </row>
    <row r="4" spans="1:25" ht="15" customHeight="1" x14ac:dyDescent="0.2">
      <c r="A4" s="55" t="s">
        <v>91</v>
      </c>
      <c r="B4" s="231" t="str">
        <f>Grunddaten!A9</f>
        <v>Mustermann</v>
      </c>
      <c r="C4" s="231"/>
      <c r="D4" s="231"/>
      <c r="E4" s="231" t="str">
        <f>Grunddaten!D9</f>
        <v>Max</v>
      </c>
      <c r="F4" s="231"/>
      <c r="L4" s="60"/>
      <c r="M4" s="60"/>
    </row>
    <row r="5" spans="1:25" ht="15" customHeight="1" x14ac:dyDescent="0.2">
      <c r="A5" s="61" t="s">
        <v>92</v>
      </c>
      <c r="B5" s="260">
        <f>Grunddaten!D5</f>
        <v>11111</v>
      </c>
      <c r="C5" s="260"/>
      <c r="D5" s="260"/>
      <c r="E5" s="62"/>
      <c r="F5" s="63"/>
      <c r="L5" s="63"/>
      <c r="M5" s="64"/>
      <c r="V5" s="54" t="s">
        <v>25</v>
      </c>
      <c r="W5" s="54" t="s">
        <v>93</v>
      </c>
      <c r="X5" s="54" t="s">
        <v>94</v>
      </c>
      <c r="Y5" s="54" t="s">
        <v>95</v>
      </c>
    </row>
    <row r="6" spans="1:25" ht="15" customHeight="1" x14ac:dyDescent="0.2">
      <c r="A6" s="61" t="s">
        <v>28</v>
      </c>
      <c r="B6" s="259">
        <f>Grunddaten!A15</f>
        <v>45292</v>
      </c>
      <c r="C6" s="259"/>
      <c r="D6" s="259"/>
      <c r="E6" s="259"/>
      <c r="F6" s="259"/>
      <c r="L6" s="66"/>
      <c r="M6" s="66"/>
      <c r="V6" s="53">
        <v>1</v>
      </c>
      <c r="W6" s="53">
        <v>29</v>
      </c>
      <c r="X6" s="53">
        <v>44</v>
      </c>
      <c r="Y6" s="53">
        <v>90</v>
      </c>
    </row>
    <row r="7" spans="1:25" ht="15" customHeight="1" x14ac:dyDescent="0.2">
      <c r="A7" s="56" t="s">
        <v>29</v>
      </c>
      <c r="B7" s="259">
        <f>Grunddaten!D15</f>
        <v>45298</v>
      </c>
      <c r="C7" s="259"/>
      <c r="D7" s="259"/>
      <c r="E7" s="259"/>
      <c r="F7" s="259"/>
      <c r="L7" s="66"/>
      <c r="M7" s="66"/>
      <c r="V7" s="53">
        <v>2</v>
      </c>
      <c r="W7" s="53">
        <v>35</v>
      </c>
      <c r="X7" s="53">
        <v>50</v>
      </c>
      <c r="Y7" s="53">
        <v>90</v>
      </c>
    </row>
    <row r="8" spans="1:25" s="67" customFormat="1" ht="15" customHeight="1" x14ac:dyDescent="0.2">
      <c r="A8" s="105" t="s">
        <v>25</v>
      </c>
      <c r="B8" s="106">
        <f>Grunddaten!D12</f>
        <v>3</v>
      </c>
      <c r="C8" s="107"/>
      <c r="D8" s="107"/>
      <c r="E8" s="108"/>
      <c r="F8" s="107"/>
      <c r="G8" s="107"/>
      <c r="H8" s="107"/>
      <c r="I8" s="107"/>
      <c r="J8" s="107"/>
      <c r="K8" s="107"/>
      <c r="Q8" s="109"/>
      <c r="R8" s="109"/>
      <c r="S8" s="109"/>
      <c r="T8" s="109"/>
      <c r="V8" s="67">
        <v>3</v>
      </c>
      <c r="W8" s="67">
        <v>47</v>
      </c>
      <c r="X8" s="67">
        <v>62</v>
      </c>
      <c r="Y8" s="67">
        <v>90</v>
      </c>
    </row>
    <row r="9" spans="1:25" s="67" customFormat="1" ht="9" customHeight="1" x14ac:dyDescent="0.2">
      <c r="Q9" s="109"/>
      <c r="R9" s="109"/>
      <c r="S9" s="109"/>
      <c r="T9" s="109"/>
      <c r="V9" s="67">
        <v>4</v>
      </c>
      <c r="Y9" s="67">
        <v>90</v>
      </c>
    </row>
    <row r="10" spans="1:25" s="67" customFormat="1" ht="15" customHeight="1" x14ac:dyDescent="0.2">
      <c r="B10" s="74"/>
      <c r="C10" s="75">
        <f>'Liste Sportzentrum'!E10</f>
        <v>45292</v>
      </c>
      <c r="D10" s="75">
        <f>'Liste Sportzentrum'!L10</f>
        <v>45293</v>
      </c>
      <c r="E10" s="75">
        <f>'Liste Sportzentrum'!S10</f>
        <v>45294</v>
      </c>
      <c r="F10" s="75">
        <f>'Liste Sportzentrum'!Z10</f>
        <v>45295</v>
      </c>
      <c r="G10" s="75">
        <f>'Liste Sportzentrum'!AG10</f>
        <v>45296</v>
      </c>
      <c r="H10" s="75">
        <f>'Liste Sportzentrum'!AN10</f>
        <v>45297</v>
      </c>
      <c r="I10" s="75">
        <f>'Liste Sportzentrum'!AU10</f>
        <v>45298</v>
      </c>
      <c r="J10" s="76" t="s">
        <v>52</v>
      </c>
      <c r="K10" s="76" t="s">
        <v>52</v>
      </c>
      <c r="Q10" s="109"/>
      <c r="R10" s="109"/>
      <c r="S10" s="109"/>
      <c r="T10" s="109"/>
    </row>
    <row r="11" spans="1:25" ht="15" customHeight="1" x14ac:dyDescent="0.2">
      <c r="A11" s="77" t="s">
        <v>96</v>
      </c>
      <c r="B11" s="74" t="s">
        <v>97</v>
      </c>
      <c r="C11" s="78" t="s">
        <v>98</v>
      </c>
      <c r="D11" s="78" t="s">
        <v>98</v>
      </c>
      <c r="E11" s="78" t="s">
        <v>98</v>
      </c>
      <c r="F11" s="78" t="s">
        <v>98</v>
      </c>
      <c r="G11" s="78" t="s">
        <v>98</v>
      </c>
      <c r="H11" s="78" t="s">
        <v>98</v>
      </c>
      <c r="I11" s="78" t="s">
        <v>98</v>
      </c>
      <c r="J11" s="78" t="s">
        <v>98</v>
      </c>
      <c r="K11" s="78" t="s">
        <v>97</v>
      </c>
      <c r="L11" s="53"/>
      <c r="M11" s="110"/>
      <c r="N11" s="111"/>
      <c r="O11" s="111"/>
      <c r="P11" s="112"/>
    </row>
    <row r="12" spans="1:25" ht="15" customHeight="1" x14ac:dyDescent="0.2">
      <c r="A12" s="79" t="s">
        <v>99</v>
      </c>
      <c r="B12" s="80">
        <f>VLOOKUP(B8,V5:Y9,2)</f>
        <v>47</v>
      </c>
      <c r="C12" s="81">
        <f>'Liste Sportzentrum'!H63+'Liste Sportzentrum'!I63</f>
        <v>0</v>
      </c>
      <c r="D12" s="113">
        <f>'Liste Sportzentrum'!O63+'Liste Sportzentrum'!P63</f>
        <v>0</v>
      </c>
      <c r="E12" s="113">
        <f>'Liste Sportzentrum'!V63+'Liste Sportzentrum'!W63</f>
        <v>0</v>
      </c>
      <c r="F12" s="113">
        <f>'Liste Sportzentrum'!AC63+'Liste Sportzentrum'!AD63</f>
        <v>0</v>
      </c>
      <c r="G12" s="113">
        <f>'Liste Sportzentrum'!AJ63+'Liste Sportzentrum'!AK63</f>
        <v>0</v>
      </c>
      <c r="H12" s="113">
        <f>'Liste Sportzentrum'!AQ63+'Liste Sportzentrum'!AR63</f>
        <v>0</v>
      </c>
      <c r="I12" s="113">
        <f>'Liste Sportzentrum'!AX63+'Liste Sportzentrum'!AY63</f>
        <v>0</v>
      </c>
      <c r="J12" s="82">
        <f t="shared" ref="J12:J42" si="0">SUM(C12:I12)</f>
        <v>0</v>
      </c>
      <c r="K12" s="80">
        <f t="shared" ref="K12:K22" si="1">J12*B12</f>
        <v>0</v>
      </c>
      <c r="L12" s="53"/>
      <c r="M12" s="114"/>
      <c r="N12" s="115" t="s">
        <v>100</v>
      </c>
      <c r="O12" s="64">
        <f>SUM(Teilnehmerliste!H71+Teilnehmerliste!I71)</f>
        <v>0</v>
      </c>
      <c r="P12" s="116"/>
      <c r="V12" s="53" t="s">
        <v>31</v>
      </c>
    </row>
    <row r="13" spans="1:25" ht="15" customHeight="1" x14ac:dyDescent="0.2">
      <c r="A13" s="79" t="s">
        <v>101</v>
      </c>
      <c r="B13" s="80">
        <v>15</v>
      </c>
      <c r="C13" s="81">
        <f>'Liste Sportzentrum'!I63</f>
        <v>0</v>
      </c>
      <c r="D13" s="113">
        <f>'Liste Sportzentrum'!P63</f>
        <v>0</v>
      </c>
      <c r="E13" s="113">
        <f>'Liste Sportzentrum'!W63</f>
        <v>0</v>
      </c>
      <c r="F13" s="113">
        <f>'Liste Sportzentrum'!AD63</f>
        <v>0</v>
      </c>
      <c r="G13" s="113">
        <f>'Liste Sportzentrum'!AK63</f>
        <v>0</v>
      </c>
      <c r="H13" s="113">
        <f>'Liste Sportzentrum'!AR63</f>
        <v>0</v>
      </c>
      <c r="I13" s="113">
        <f>'Liste Sportzentrum'!AY63</f>
        <v>0</v>
      </c>
      <c r="J13" s="82">
        <f t="shared" si="0"/>
        <v>0</v>
      </c>
      <c r="K13" s="80">
        <f t="shared" si="1"/>
        <v>0</v>
      </c>
      <c r="L13" s="53"/>
      <c r="M13" s="114"/>
      <c r="N13" s="115" t="s">
        <v>64</v>
      </c>
      <c r="O13" s="64">
        <f>SUM('Liste Sportzentrum'!D63)</f>
        <v>0</v>
      </c>
      <c r="P13" s="116"/>
      <c r="V13" s="53">
        <v>180</v>
      </c>
      <c r="W13" s="53">
        <v>10</v>
      </c>
    </row>
    <row r="14" spans="1:25" ht="15" customHeight="1" x14ac:dyDescent="0.2">
      <c r="A14" s="79" t="s">
        <v>102</v>
      </c>
      <c r="B14" s="80">
        <f>VLOOKUP(B8,V5:Y9,4)</f>
        <v>90</v>
      </c>
      <c r="C14" s="81">
        <f>'Liste Sportzentrum'!J63</f>
        <v>0</v>
      </c>
      <c r="D14" s="113">
        <f>'Liste Sportzentrum'!Q63</f>
        <v>0</v>
      </c>
      <c r="E14" s="113">
        <f>'Liste Sportzentrum'!X63</f>
        <v>0</v>
      </c>
      <c r="F14" s="113">
        <f>'Liste Sportzentrum'!AE63</f>
        <v>0</v>
      </c>
      <c r="G14" s="113">
        <f>'Liste Sportzentrum'!AL63</f>
        <v>0</v>
      </c>
      <c r="H14" s="113">
        <f>'Liste Sportzentrum'!AS63</f>
        <v>0</v>
      </c>
      <c r="I14" s="113">
        <f>'Liste Sportzentrum'!AZ63</f>
        <v>0</v>
      </c>
      <c r="J14" s="82">
        <f t="shared" si="0"/>
        <v>0</v>
      </c>
      <c r="K14" s="80">
        <f t="shared" si="1"/>
        <v>0</v>
      </c>
      <c r="L14" s="53"/>
      <c r="M14" s="114"/>
      <c r="N14" s="115" t="s">
        <v>69</v>
      </c>
      <c r="O14" s="117">
        <f>'Liste Sportzentrum'!BB63</f>
        <v>0</v>
      </c>
      <c r="P14" s="116"/>
      <c r="V14" s="53">
        <v>120</v>
      </c>
      <c r="W14" s="53">
        <v>20</v>
      </c>
    </row>
    <row r="15" spans="1:25" ht="15" customHeight="1" x14ac:dyDescent="0.2">
      <c r="A15" s="79" t="s">
        <v>103</v>
      </c>
      <c r="B15" s="80">
        <v>20</v>
      </c>
      <c r="C15" s="81">
        <f>'Liste Sportzentrum'!K63</f>
        <v>0</v>
      </c>
      <c r="D15" s="113">
        <f>'Liste Sportzentrum'!R63</f>
        <v>0</v>
      </c>
      <c r="E15" s="113">
        <f>'Liste Sportzentrum'!Y63</f>
        <v>0</v>
      </c>
      <c r="F15" s="113">
        <f>'Liste Sportzentrum'!AF63</f>
        <v>0</v>
      </c>
      <c r="G15" s="113">
        <f>'Liste Sportzentrum'!AM63</f>
        <v>0</v>
      </c>
      <c r="H15" s="113">
        <f>'Liste Sportzentrum'!AT63</f>
        <v>0</v>
      </c>
      <c r="I15" s="113">
        <f>'Liste Sportzentrum'!BA63</f>
        <v>0</v>
      </c>
      <c r="J15" s="82">
        <f t="shared" si="0"/>
        <v>0</v>
      </c>
      <c r="K15" s="80">
        <f t="shared" si="1"/>
        <v>0</v>
      </c>
      <c r="L15" s="53"/>
      <c r="M15" s="114"/>
      <c r="N15" s="115" t="s">
        <v>70</v>
      </c>
      <c r="O15" s="117">
        <f>'Liste Sportzentrum'!BC63</f>
        <v>0</v>
      </c>
      <c r="P15" s="116"/>
      <c r="V15" s="53">
        <v>31</v>
      </c>
      <c r="W15" s="53">
        <v>50</v>
      </c>
    </row>
    <row r="16" spans="1:25" ht="15" customHeight="1" x14ac:dyDescent="0.2">
      <c r="A16" s="79" t="s">
        <v>104</v>
      </c>
      <c r="B16" s="80">
        <v>10</v>
      </c>
      <c r="C16" s="81"/>
      <c r="D16" s="113"/>
      <c r="E16" s="113"/>
      <c r="F16" s="113"/>
      <c r="G16" s="113"/>
      <c r="H16" s="113"/>
      <c r="I16" s="81"/>
      <c r="J16" s="82">
        <f t="shared" si="0"/>
        <v>0</v>
      </c>
      <c r="K16" s="80">
        <f t="shared" si="1"/>
        <v>0</v>
      </c>
      <c r="L16" s="53"/>
      <c r="M16" s="114"/>
      <c r="N16" s="115" t="s">
        <v>71</v>
      </c>
      <c r="O16" s="117">
        <f>'Liste Sportzentrum'!BD63</f>
        <v>0</v>
      </c>
      <c r="P16" s="116"/>
      <c r="V16" s="53">
        <v>0</v>
      </c>
      <c r="W16" s="53">
        <v>75</v>
      </c>
    </row>
    <row r="17" spans="1:16" ht="15" customHeight="1" x14ac:dyDescent="0.2">
      <c r="A17" s="79" t="s">
        <v>105</v>
      </c>
      <c r="B17" s="80">
        <v>3</v>
      </c>
      <c r="C17" s="81">
        <f>'Liste Sportzentrum'!CB63</f>
        <v>0</v>
      </c>
      <c r="D17" s="81">
        <f>'Liste Sportzentrum'!CC63</f>
        <v>0</v>
      </c>
      <c r="E17" s="81">
        <f>'Liste Sportzentrum'!CD63</f>
        <v>0</v>
      </c>
      <c r="F17" s="81">
        <f>'Liste Sportzentrum'!CE63</f>
        <v>0</v>
      </c>
      <c r="G17" s="81">
        <f>'Liste Sportzentrum'!CF63</f>
        <v>0</v>
      </c>
      <c r="H17" s="81">
        <f>'Liste Sportzentrum'!CG63</f>
        <v>0</v>
      </c>
      <c r="I17" s="81">
        <f>'Liste Sportzentrum'!CH63</f>
        <v>0</v>
      </c>
      <c r="J17" s="82">
        <f t="shared" si="0"/>
        <v>0</v>
      </c>
      <c r="K17" s="80">
        <f t="shared" si="1"/>
        <v>0</v>
      </c>
      <c r="L17" s="53"/>
      <c r="M17" s="114"/>
      <c r="N17" s="118" t="s">
        <v>72</v>
      </c>
      <c r="O17" s="117">
        <f>'Liste Sportzentrum'!BE63</f>
        <v>0</v>
      </c>
      <c r="P17" s="116"/>
    </row>
    <row r="18" spans="1:16" ht="15" customHeight="1" x14ac:dyDescent="0.2">
      <c r="A18" s="79" t="s">
        <v>106</v>
      </c>
      <c r="B18" s="80">
        <v>1.5</v>
      </c>
      <c r="C18" s="81">
        <f>'Liste Sportzentrum'!BU63</f>
        <v>0</v>
      </c>
      <c r="D18" s="81">
        <f>'Liste Sportzentrum'!BV63</f>
        <v>0</v>
      </c>
      <c r="E18" s="81">
        <f>'Liste Sportzentrum'!BW63</f>
        <v>0</v>
      </c>
      <c r="F18" s="81">
        <f>'Liste Sportzentrum'!BX63</f>
        <v>0</v>
      </c>
      <c r="G18" s="81">
        <f>'Liste Sportzentrum'!BY63</f>
        <v>0</v>
      </c>
      <c r="H18" s="81">
        <f>'Liste Sportzentrum'!BZ63</f>
        <v>0</v>
      </c>
      <c r="I18" s="81">
        <f>'Liste Sportzentrum'!CA63</f>
        <v>0</v>
      </c>
      <c r="J18" s="82">
        <f t="shared" si="0"/>
        <v>0</v>
      </c>
      <c r="K18" s="80">
        <f t="shared" si="1"/>
        <v>0</v>
      </c>
      <c r="L18" s="53"/>
      <c r="M18" s="114"/>
      <c r="N18" s="118" t="s">
        <v>73</v>
      </c>
      <c r="O18" s="117">
        <f>'Liste Sportzentrum'!BF63</f>
        <v>0</v>
      </c>
      <c r="P18" s="116"/>
    </row>
    <row r="19" spans="1:16" ht="15" customHeight="1" x14ac:dyDescent="0.2">
      <c r="A19" s="79" t="s">
        <v>13</v>
      </c>
      <c r="B19" s="80">
        <v>11</v>
      </c>
      <c r="C19" s="81">
        <f>'Liste Sportzentrum'!E63</f>
        <v>0</v>
      </c>
      <c r="D19" s="113">
        <f>'Liste Sportzentrum'!L63</f>
        <v>0</v>
      </c>
      <c r="E19" s="113">
        <f>'Liste Sportzentrum'!S63</f>
        <v>0</v>
      </c>
      <c r="F19" s="113">
        <f>'Liste Sportzentrum'!Z63</f>
        <v>0</v>
      </c>
      <c r="G19" s="113">
        <f>'Liste Sportzentrum'!AG63</f>
        <v>0</v>
      </c>
      <c r="H19" s="113">
        <f>'Liste Sportzentrum'!AN63</f>
        <v>0</v>
      </c>
      <c r="I19" s="81">
        <f>'Liste Sportzentrum'!AU63</f>
        <v>0</v>
      </c>
      <c r="J19" s="82">
        <f t="shared" si="0"/>
        <v>0</v>
      </c>
      <c r="K19" s="80">
        <f t="shared" si="1"/>
        <v>0</v>
      </c>
      <c r="L19" s="53"/>
      <c r="M19" s="114"/>
      <c r="N19" s="119" t="s">
        <v>74</v>
      </c>
      <c r="O19" s="117">
        <f>'Liste Sportzentrum'!BG63</f>
        <v>0</v>
      </c>
      <c r="P19" s="116"/>
    </row>
    <row r="20" spans="1:16" ht="15" customHeight="1" x14ac:dyDescent="0.2">
      <c r="A20" s="79" t="s">
        <v>14</v>
      </c>
      <c r="B20" s="80">
        <v>15</v>
      </c>
      <c r="C20" s="81">
        <f>'Liste Sportzentrum'!F63</f>
        <v>0</v>
      </c>
      <c r="D20" s="113">
        <f>'Liste Sportzentrum'!M63</f>
        <v>0</v>
      </c>
      <c r="E20" s="113">
        <f>'Liste Sportzentrum'!T63</f>
        <v>0</v>
      </c>
      <c r="F20" s="113">
        <f>'Liste Sportzentrum'!AA63</f>
        <v>0</v>
      </c>
      <c r="G20" s="113">
        <f>'Liste Sportzentrum'!AH63</f>
        <v>0</v>
      </c>
      <c r="H20" s="113">
        <f>'Liste Sportzentrum'!AO63</f>
        <v>0</v>
      </c>
      <c r="I20" s="81">
        <f>'Liste Sportzentrum'!AV63</f>
        <v>0</v>
      </c>
      <c r="J20" s="82">
        <f t="shared" si="0"/>
        <v>0</v>
      </c>
      <c r="K20" s="80">
        <f t="shared" si="1"/>
        <v>0</v>
      </c>
      <c r="L20" s="53"/>
      <c r="M20" s="120"/>
      <c r="N20" s="121"/>
      <c r="O20" s="121"/>
      <c r="P20" s="122"/>
    </row>
    <row r="21" spans="1:16" ht="15" customHeight="1" x14ac:dyDescent="0.2">
      <c r="A21" s="79" t="s">
        <v>16</v>
      </c>
      <c r="B21" s="80">
        <v>17</v>
      </c>
      <c r="C21" s="81">
        <f>'Liste Sportzentrum'!G63</f>
        <v>0</v>
      </c>
      <c r="D21" s="113">
        <f>'Liste Sportzentrum'!N63</f>
        <v>0</v>
      </c>
      <c r="E21" s="113">
        <f>'Liste Sportzentrum'!U63</f>
        <v>0</v>
      </c>
      <c r="F21" s="113">
        <f>'Liste Sportzentrum'!AB63</f>
        <v>0</v>
      </c>
      <c r="G21" s="113">
        <f>'Liste Sportzentrum'!AI63</f>
        <v>0</v>
      </c>
      <c r="H21" s="113">
        <f>'Liste Sportzentrum'!AP63</f>
        <v>0</v>
      </c>
      <c r="I21" s="81">
        <f>'Liste Sportzentrum'!AW63</f>
        <v>0</v>
      </c>
      <c r="J21" s="82">
        <f t="shared" si="0"/>
        <v>0</v>
      </c>
      <c r="K21" s="80">
        <f t="shared" si="1"/>
        <v>0</v>
      </c>
      <c r="L21" s="53"/>
    </row>
    <row r="22" spans="1:16" ht="15" customHeight="1" x14ac:dyDescent="0.2">
      <c r="A22" s="79" t="s">
        <v>107</v>
      </c>
      <c r="B22" s="80">
        <v>20</v>
      </c>
      <c r="C22" s="81"/>
      <c r="D22" s="113"/>
      <c r="E22" s="113"/>
      <c r="F22" s="113"/>
      <c r="G22" s="113"/>
      <c r="H22" s="113"/>
      <c r="I22" s="81"/>
      <c r="J22" s="82">
        <f t="shared" si="0"/>
        <v>0</v>
      </c>
      <c r="K22" s="80">
        <f t="shared" si="1"/>
        <v>0</v>
      </c>
      <c r="L22" s="53"/>
    </row>
    <row r="23" spans="1:16" ht="15" hidden="1" customHeight="1" x14ac:dyDescent="0.2">
      <c r="A23" s="123" t="s">
        <v>108</v>
      </c>
      <c r="B23" s="124"/>
      <c r="C23" s="124"/>
      <c r="D23" s="124"/>
      <c r="E23" s="124"/>
      <c r="F23" s="124"/>
      <c r="G23" s="124"/>
      <c r="H23" s="124"/>
      <c r="I23" s="124"/>
      <c r="J23" s="82">
        <f t="shared" si="0"/>
        <v>0</v>
      </c>
      <c r="K23" s="80">
        <f>K12+K13+K14+K15+K19+K20+K21</f>
        <v>0</v>
      </c>
      <c r="L23" s="53"/>
    </row>
    <row r="24" spans="1:16" ht="15" customHeight="1" x14ac:dyDescent="0.2">
      <c r="A24" s="125"/>
      <c r="B24" s="124"/>
      <c r="C24" s="124"/>
      <c r="D24" s="124"/>
      <c r="E24" s="124"/>
      <c r="F24" s="124"/>
      <c r="G24" s="124"/>
      <c r="H24" s="124"/>
      <c r="I24" s="124"/>
      <c r="J24" s="126"/>
      <c r="K24" s="124"/>
      <c r="L24" s="53"/>
    </row>
    <row r="25" spans="1:16" ht="15" customHeight="1" x14ac:dyDescent="0.2">
      <c r="A25" s="123" t="str">
        <f>IF(K25&gt;0,"Kosten für reduzierte TN-Zahl"," ")</f>
        <v xml:space="preserve"> </v>
      </c>
      <c r="B25" s="124"/>
      <c r="C25" s="124"/>
      <c r="D25" s="124"/>
      <c r="E25" s="124"/>
      <c r="F25" s="124"/>
      <c r="G25" s="124"/>
      <c r="H25" s="124"/>
      <c r="I25" s="124"/>
      <c r="J25" s="126"/>
      <c r="K25" s="80">
        <f>ROUNDDOWN(AnnullationUnterbelegung!K69,0)</f>
        <v>0</v>
      </c>
      <c r="L25" s="53"/>
    </row>
    <row r="26" spans="1:16" ht="15" customHeight="1" x14ac:dyDescent="0.2">
      <c r="A26" s="123" t="str">
        <f>IF(K26&gt;0,"Unterbelegung, wenn Differenz &gt;5% als reservierte Leistungen"," ")</f>
        <v xml:space="preserve"> </v>
      </c>
      <c r="B26" s="124"/>
      <c r="C26" s="124"/>
      <c r="D26" s="124"/>
      <c r="E26" s="124"/>
      <c r="F26" s="124"/>
      <c r="G26" s="124"/>
      <c r="H26" s="124"/>
      <c r="I26" s="124"/>
      <c r="J26" s="126"/>
      <c r="K26" s="80">
        <f>ROUNDDOWN(AnnullationUnterbelegung!K32,0)</f>
        <v>0</v>
      </c>
      <c r="L26" s="127">
        <f>IF(AnnullationUnterbelegung!K32&gt;0,AnnullationUnterbelegung!K32,0)</f>
        <v>0</v>
      </c>
    </row>
    <row r="27" spans="1:16" ht="15" customHeight="1" x14ac:dyDescent="0.2">
      <c r="A27" s="125"/>
      <c r="B27" s="124"/>
      <c r="C27" s="124"/>
      <c r="D27" s="124"/>
      <c r="E27" s="124"/>
      <c r="F27" s="124"/>
      <c r="G27" s="124"/>
      <c r="H27" s="124"/>
      <c r="I27" s="124"/>
      <c r="J27" s="126"/>
      <c r="K27" s="124"/>
      <c r="L27" s="53"/>
    </row>
    <row r="28" spans="1:16" ht="15" customHeight="1" x14ac:dyDescent="0.2">
      <c r="A28" s="79" t="str">
        <f>IF(K28&gt;0,"Restaurantkonsumationen Hotel"," ")</f>
        <v xml:space="preserve"> </v>
      </c>
      <c r="B28" s="32"/>
      <c r="C28" s="49"/>
      <c r="D28" s="50"/>
      <c r="E28" s="50"/>
      <c r="F28" s="50"/>
      <c r="G28" s="50"/>
      <c r="H28" s="50"/>
      <c r="I28" s="50"/>
      <c r="J28" s="147"/>
      <c r="K28" s="80">
        <f>I28+H28+G28+F28+E28+D28+C28</f>
        <v>0</v>
      </c>
      <c r="L28" s="53"/>
    </row>
    <row r="29" spans="1:16" ht="15" customHeight="1" x14ac:dyDescent="0.2">
      <c r="A29" s="79" t="str">
        <f>IF(K29&gt;0,"Restaurantkonsumationen SZK"," ")</f>
        <v xml:space="preserve"> </v>
      </c>
      <c r="B29" s="32"/>
      <c r="C29" s="49"/>
      <c r="D29" s="50"/>
      <c r="E29" s="50"/>
      <c r="F29" s="50"/>
      <c r="G29" s="50"/>
      <c r="H29" s="50"/>
      <c r="I29" s="50"/>
      <c r="J29" s="147"/>
      <c r="K29" s="80">
        <f>I29+H29+G29+F29+E29+D29+C29</f>
        <v>0</v>
      </c>
      <c r="L29" s="53"/>
    </row>
    <row r="30" spans="1:16" ht="15" customHeight="1" x14ac:dyDescent="0.2">
      <c r="A30" s="128"/>
      <c r="B30" s="129"/>
      <c r="C30" s="130"/>
      <c r="D30" s="130"/>
      <c r="E30" s="130"/>
      <c r="F30" s="130"/>
      <c r="G30" s="130"/>
      <c r="H30" s="130"/>
      <c r="I30" s="130"/>
      <c r="J30" s="131"/>
      <c r="K30" s="129"/>
      <c r="L30" s="53"/>
    </row>
    <row r="31" spans="1:16" ht="15" customHeight="1" x14ac:dyDescent="0.2">
      <c r="A31" s="132" t="s">
        <v>109</v>
      </c>
      <c r="B31" s="133"/>
      <c r="C31" s="133"/>
      <c r="D31" s="133"/>
      <c r="E31" s="133"/>
      <c r="F31" s="133"/>
      <c r="G31" s="133"/>
      <c r="H31" s="133"/>
      <c r="I31" s="133"/>
      <c r="J31" s="134"/>
      <c r="K31" s="133"/>
      <c r="L31" s="53"/>
    </row>
    <row r="32" spans="1:16" ht="15" customHeight="1" x14ac:dyDescent="0.2">
      <c r="A32" s="79" t="s">
        <v>110</v>
      </c>
      <c r="B32" s="80">
        <v>0.2</v>
      </c>
      <c r="C32" s="30"/>
      <c r="D32" s="30"/>
      <c r="E32" s="30"/>
      <c r="F32" s="30"/>
      <c r="G32" s="30"/>
      <c r="H32" s="30"/>
      <c r="I32" s="30"/>
      <c r="J32" s="33">
        <f t="shared" si="0"/>
        <v>0</v>
      </c>
      <c r="K32" s="80">
        <f t="shared" ref="K32:K38" si="2">J32*B32</f>
        <v>0</v>
      </c>
      <c r="L32" s="53"/>
    </row>
    <row r="33" spans="1:20" ht="15" customHeight="1" x14ac:dyDescent="0.2">
      <c r="A33" s="79" t="s">
        <v>111</v>
      </c>
      <c r="B33" s="80">
        <v>0.4</v>
      </c>
      <c r="C33" s="30"/>
      <c r="D33" s="30"/>
      <c r="E33" s="30"/>
      <c r="F33" s="30"/>
      <c r="G33" s="30"/>
      <c r="H33" s="30"/>
      <c r="I33" s="30"/>
      <c r="J33" s="33">
        <f t="shared" si="0"/>
        <v>0</v>
      </c>
      <c r="K33" s="80">
        <f t="shared" si="2"/>
        <v>0</v>
      </c>
      <c r="L33" s="53"/>
    </row>
    <row r="34" spans="1:20" ht="15" customHeight="1" x14ac:dyDescent="0.2">
      <c r="A34" s="79" t="s">
        <v>112</v>
      </c>
      <c r="B34" s="80">
        <v>9</v>
      </c>
      <c r="C34" s="30"/>
      <c r="D34" s="31"/>
      <c r="E34" s="31"/>
      <c r="F34" s="31"/>
      <c r="G34" s="31"/>
      <c r="H34" s="31"/>
      <c r="I34" s="30"/>
      <c r="J34" s="33">
        <f t="shared" si="0"/>
        <v>0</v>
      </c>
      <c r="K34" s="80">
        <f t="shared" si="2"/>
        <v>0</v>
      </c>
      <c r="L34" s="53"/>
    </row>
    <row r="35" spans="1:20" ht="15" customHeight="1" x14ac:dyDescent="0.2">
      <c r="A35" s="79" t="s">
        <v>113</v>
      </c>
      <c r="B35" s="80">
        <v>8</v>
      </c>
      <c r="C35" s="30"/>
      <c r="D35" s="31"/>
      <c r="E35" s="31"/>
      <c r="F35" s="31"/>
      <c r="G35" s="31"/>
      <c r="H35" s="31"/>
      <c r="I35" s="30"/>
      <c r="J35" s="33">
        <f>SUM(C35:I35)</f>
        <v>0</v>
      </c>
      <c r="K35" s="80">
        <f t="shared" si="2"/>
        <v>0</v>
      </c>
      <c r="L35" s="53"/>
    </row>
    <row r="36" spans="1:20" ht="15" customHeight="1" x14ac:dyDescent="0.2">
      <c r="A36" s="135" t="s">
        <v>114</v>
      </c>
      <c r="B36" s="80">
        <v>6</v>
      </c>
      <c r="C36" s="30"/>
      <c r="D36" s="31"/>
      <c r="E36" s="31"/>
      <c r="F36" s="31"/>
      <c r="G36" s="31"/>
      <c r="H36" s="31"/>
      <c r="I36" s="30"/>
      <c r="J36" s="33">
        <f t="shared" si="0"/>
        <v>0</v>
      </c>
      <c r="K36" s="80">
        <f t="shared" si="2"/>
        <v>0</v>
      </c>
      <c r="L36" s="53"/>
    </row>
    <row r="37" spans="1:20" ht="15" customHeight="1" x14ac:dyDescent="0.2">
      <c r="A37" s="79" t="s">
        <v>115</v>
      </c>
      <c r="B37" s="80">
        <v>8</v>
      </c>
      <c r="C37" s="30"/>
      <c r="D37" s="31"/>
      <c r="E37" s="31"/>
      <c r="F37" s="31"/>
      <c r="G37" s="31"/>
      <c r="H37" s="31"/>
      <c r="I37" s="30"/>
      <c r="J37" s="33">
        <f t="shared" si="0"/>
        <v>0</v>
      </c>
      <c r="K37" s="80">
        <f t="shared" si="2"/>
        <v>0</v>
      </c>
      <c r="L37" s="53"/>
    </row>
    <row r="38" spans="1:20" ht="15" customHeight="1" x14ac:dyDescent="0.2">
      <c r="A38" s="135" t="s">
        <v>116</v>
      </c>
      <c r="B38" s="80">
        <v>10</v>
      </c>
      <c r="C38" s="48"/>
      <c r="D38" s="48"/>
      <c r="E38" s="48"/>
      <c r="F38" s="48"/>
      <c r="G38" s="48"/>
      <c r="H38" s="48"/>
      <c r="I38" s="48"/>
      <c r="J38" s="33">
        <f t="shared" si="0"/>
        <v>0</v>
      </c>
      <c r="K38" s="80">
        <f t="shared" si="2"/>
        <v>0</v>
      </c>
      <c r="L38" s="53"/>
    </row>
    <row r="39" spans="1:20" ht="15" customHeight="1" x14ac:dyDescent="0.2">
      <c r="A39" s="79" t="s">
        <v>117</v>
      </c>
      <c r="B39" s="80">
        <v>2</v>
      </c>
      <c r="C39" s="30"/>
      <c r="D39" s="31"/>
      <c r="E39" s="31"/>
      <c r="F39" s="31"/>
      <c r="G39" s="31"/>
      <c r="H39" s="31"/>
      <c r="I39" s="33"/>
      <c r="J39" s="33">
        <f t="shared" si="0"/>
        <v>0</v>
      </c>
      <c r="K39" s="80">
        <f t="shared" ref="K39:K42" si="3">J39*B39</f>
        <v>0</v>
      </c>
      <c r="L39" s="53"/>
    </row>
    <row r="40" spans="1:20" ht="15" customHeight="1" x14ac:dyDescent="0.2">
      <c r="A40" s="79" t="s">
        <v>118</v>
      </c>
      <c r="B40" s="80">
        <v>2</v>
      </c>
      <c r="C40" s="30"/>
      <c r="D40" s="31"/>
      <c r="E40" s="31"/>
      <c r="F40" s="31"/>
      <c r="G40" s="31"/>
      <c r="H40" s="48"/>
      <c r="I40" s="33"/>
      <c r="J40" s="33">
        <f t="shared" si="0"/>
        <v>0</v>
      </c>
      <c r="K40" s="80">
        <f t="shared" si="3"/>
        <v>0</v>
      </c>
      <c r="L40" s="53"/>
    </row>
    <row r="41" spans="1:20" ht="15" customHeight="1" x14ac:dyDescent="0.2">
      <c r="A41" s="148"/>
      <c r="B41" s="32"/>
      <c r="C41" s="30"/>
      <c r="D41" s="31"/>
      <c r="E41" s="31"/>
      <c r="F41" s="31"/>
      <c r="G41" s="31"/>
      <c r="H41" s="31"/>
      <c r="I41" s="33"/>
      <c r="J41" s="33">
        <f t="shared" si="0"/>
        <v>0</v>
      </c>
      <c r="K41" s="80">
        <f>J41*B41</f>
        <v>0</v>
      </c>
      <c r="L41" s="53"/>
    </row>
    <row r="42" spans="1:20" ht="15" customHeight="1" x14ac:dyDescent="0.2">
      <c r="A42" s="149"/>
      <c r="B42" s="32"/>
      <c r="C42" s="30"/>
      <c r="D42" s="31"/>
      <c r="E42" s="31"/>
      <c r="F42" s="31"/>
      <c r="G42" s="31"/>
      <c r="H42" s="48"/>
      <c r="I42" s="33"/>
      <c r="J42" s="33">
        <f t="shared" si="0"/>
        <v>0</v>
      </c>
      <c r="K42" s="80">
        <f t="shared" si="3"/>
        <v>0</v>
      </c>
      <c r="L42" s="53"/>
    </row>
    <row r="43" spans="1:20" x14ac:dyDescent="0.2">
      <c r="A43" s="136"/>
      <c r="B43" s="137"/>
      <c r="C43" s="136"/>
      <c r="D43" s="136"/>
      <c r="E43" s="136"/>
      <c r="F43" s="136"/>
      <c r="G43" s="136"/>
      <c r="H43" s="136"/>
      <c r="I43" s="136"/>
      <c r="J43" s="136"/>
      <c r="K43" s="136"/>
      <c r="L43" s="53"/>
    </row>
    <row r="44" spans="1:20" ht="6.75" customHeight="1" x14ac:dyDescent="0.2">
      <c r="B44" s="54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20" s="85" customFormat="1" ht="15" customHeight="1" x14ac:dyDescent="0.2">
      <c r="A45" s="138" t="s">
        <v>119</v>
      </c>
      <c r="B45" s="87"/>
      <c r="C45" s="139"/>
      <c r="D45" s="139"/>
      <c r="E45" s="139"/>
      <c r="F45" s="139"/>
      <c r="G45" s="139"/>
      <c r="H45" s="139"/>
      <c r="I45" s="139"/>
      <c r="J45" s="138" t="s">
        <v>97</v>
      </c>
      <c r="K45" s="87">
        <f>K12+K13+K14+K15+K16+K17+K18+K19+K20+K21+K22+K26+K28+K29+K32+K33+K34+K35+K36+K37+K38+K39+K40+K41+K42+K25</f>
        <v>0</v>
      </c>
      <c r="P45" s="140"/>
      <c r="Q45" s="140"/>
      <c r="R45" s="140"/>
      <c r="S45" s="140"/>
      <c r="T45" s="140"/>
    </row>
    <row r="46" spans="1:20" ht="6.75" customHeight="1" thickBot="1" x14ac:dyDescent="0.25">
      <c r="A46" s="141"/>
      <c r="B46" s="142"/>
      <c r="C46" s="143"/>
      <c r="D46" s="143"/>
      <c r="E46" s="143"/>
      <c r="F46" s="143"/>
      <c r="G46" s="143"/>
      <c r="H46" s="143"/>
      <c r="I46" s="143"/>
      <c r="J46" s="143"/>
      <c r="K46" s="143"/>
      <c r="L46" s="53"/>
    </row>
    <row r="47" spans="1:20" ht="12" thickTop="1" x14ac:dyDescent="0.2">
      <c r="L47" s="53"/>
    </row>
    <row r="48" spans="1:20" x14ac:dyDescent="0.2">
      <c r="A48" s="144" t="s">
        <v>120</v>
      </c>
      <c r="L48" s="53"/>
    </row>
    <row r="49" spans="1:12" x14ac:dyDescent="0.2">
      <c r="A49" s="144" t="s">
        <v>121</v>
      </c>
      <c r="L49" s="53"/>
    </row>
    <row r="50" spans="1:12" x14ac:dyDescent="0.2">
      <c r="A50" s="144"/>
      <c r="L50" s="53"/>
    </row>
    <row r="51" spans="1:12" x14ac:dyDescent="0.2">
      <c r="L51" s="53"/>
    </row>
    <row r="52" spans="1:12" x14ac:dyDescent="0.2">
      <c r="A52" s="136" t="s">
        <v>122</v>
      </c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53"/>
    </row>
    <row r="53" spans="1:12" x14ac:dyDescent="0.2">
      <c r="L53" s="53"/>
    </row>
    <row r="54" spans="1:12" x14ac:dyDescent="0.2">
      <c r="L54" s="53"/>
    </row>
    <row r="55" spans="1:12" x14ac:dyDescent="0.2">
      <c r="L55" s="53"/>
    </row>
    <row r="56" spans="1:12" x14ac:dyDescent="0.2">
      <c r="L56" s="53"/>
    </row>
    <row r="57" spans="1:12" x14ac:dyDescent="0.2">
      <c r="L57" s="53"/>
    </row>
    <row r="58" spans="1:12" x14ac:dyDescent="0.2">
      <c r="L58" s="53"/>
    </row>
    <row r="59" spans="1:12" x14ac:dyDescent="0.2">
      <c r="L59" s="53"/>
    </row>
    <row r="60" spans="1:12" x14ac:dyDescent="0.2">
      <c r="L60" s="53"/>
    </row>
    <row r="61" spans="1:12" x14ac:dyDescent="0.2">
      <c r="L61" s="53"/>
    </row>
  </sheetData>
  <sheetProtection algorithmName="SHA-512" hashValue="0s+AhgtNP+h0fhQgoI298O5AxusJ91ma03cfxTyzBqORIqAUBc3t9K/kWpeyYRTQXU325nAzAOiKkLl7TVBbPw==" saltValue="4niuaWk2trymMUk1QGq+MA==" spinCount="100000" sheet="1" objects="1" scenarios="1"/>
  <mergeCells count="6">
    <mergeCell ref="B7:F7"/>
    <mergeCell ref="B5:D5"/>
    <mergeCell ref="B4:D4"/>
    <mergeCell ref="B3:F3"/>
    <mergeCell ref="E4:F4"/>
    <mergeCell ref="B6:F6"/>
  </mergeCells>
  <phoneticPr fontId="0" type="noConversion"/>
  <conditionalFormatting sqref="C19:G21 C17:I18 C12:G15 J27:J28 I39:I42 J12:J25 J38:J42">
    <cfRule type="cellIs" dxfId="16" priority="19" stopIfTrue="1" operator="equal">
      <formula>0</formula>
    </cfRule>
  </conditionalFormatting>
  <conditionalFormatting sqref="H19:I21 H12:I15">
    <cfRule type="cellIs" dxfId="15" priority="15" stopIfTrue="1" operator="equal">
      <formula>0</formula>
    </cfRule>
  </conditionalFormatting>
  <conditionalFormatting sqref="C34:G36 C28:G30 J29:J30 C32:I33 J32:J37">
    <cfRule type="cellIs" dxfId="14" priority="8" stopIfTrue="1" operator="equal">
      <formula>0</formula>
    </cfRule>
  </conditionalFormatting>
  <conditionalFormatting sqref="H34:I36 H28:I30">
    <cfRule type="cellIs" dxfId="13" priority="7" stopIfTrue="1" operator="equal">
      <formula>0</formula>
    </cfRule>
  </conditionalFormatting>
  <conditionalFormatting sqref="J26">
    <cfRule type="cellIs" dxfId="12" priority="6" stopIfTrue="1" operator="equal">
      <formula>0</formula>
    </cfRule>
  </conditionalFormatting>
  <conditionalFormatting sqref="J31">
    <cfRule type="cellIs" dxfId="11" priority="5" stopIfTrue="1" operator="equal">
      <formula>0</formula>
    </cfRule>
  </conditionalFormatting>
  <conditionalFormatting sqref="K25">
    <cfRule type="cellIs" dxfId="10" priority="4" operator="equal">
      <formula>0</formula>
    </cfRule>
  </conditionalFormatting>
  <conditionalFormatting sqref="K26">
    <cfRule type="cellIs" dxfId="9" priority="3" operator="equal">
      <formula>0</formula>
    </cfRule>
  </conditionalFormatting>
  <conditionalFormatting sqref="K12:K42">
    <cfRule type="cellIs" dxfId="8" priority="2" operator="equal">
      <formula>0</formula>
    </cfRule>
  </conditionalFormatting>
  <conditionalFormatting sqref="O12:O19">
    <cfRule type="cellIs" dxfId="7" priority="1" operator="equal">
      <formula>0</formula>
    </cfRule>
  </conditionalFormatting>
  <pageMargins left="0.70866141732283472" right="0.19685039370078741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60200-F2D3-450D-920F-E45CD3BE010C}">
  <sheetPr codeName="Tabelle5">
    <tabColor rgb="FF007658"/>
  </sheetPr>
  <dimension ref="A1:Z70"/>
  <sheetViews>
    <sheetView showGridLines="0" workbookViewId="0">
      <selection activeCell="C39" sqref="C39"/>
    </sheetView>
  </sheetViews>
  <sheetFormatPr baseColWidth="10" defaultColWidth="10.85546875" defaultRowHeight="11.25" x14ac:dyDescent="0.2"/>
  <cols>
    <col min="1" max="1" width="25.140625" style="53" bestFit="1" customWidth="1"/>
    <col min="2" max="2" width="5.5703125" style="51" customWidth="1"/>
    <col min="3" max="3" width="7.140625" style="52" bestFit="1" customWidth="1"/>
    <col min="4" max="10" width="7.140625" style="52" customWidth="1"/>
    <col min="11" max="11" width="9" style="52" bestFit="1" customWidth="1"/>
    <col min="12" max="12" width="8.140625" style="52" bestFit="1" customWidth="1"/>
    <col min="13" max="13" width="6.140625" style="53" customWidth="1"/>
    <col min="14" max="14" width="8" style="54" bestFit="1" customWidth="1"/>
    <col min="15" max="15" width="15.140625" style="53" customWidth="1"/>
    <col min="16" max="16" width="4" style="53" customWidth="1"/>
    <col min="17" max="17" width="10.85546875" style="53"/>
    <col min="18" max="18" width="14.85546875" style="53" customWidth="1"/>
    <col min="19" max="19" width="5" style="53" customWidth="1"/>
    <col min="20" max="20" width="5.42578125" style="53" customWidth="1"/>
    <col min="21" max="21" width="10.85546875" style="53" customWidth="1"/>
    <col min="22" max="23" width="10.85546875" style="53"/>
    <col min="24" max="24" width="11.5703125" style="53" bestFit="1" customWidth="1"/>
    <col min="25" max="25" width="15.28515625" style="53" bestFit="1" customWidth="1"/>
    <col min="26" max="16384" width="10.85546875" style="53"/>
  </cols>
  <sheetData>
    <row r="1" spans="1:26" ht="18" x14ac:dyDescent="0.25">
      <c r="A1" s="216" t="s">
        <v>151</v>
      </c>
    </row>
    <row r="3" spans="1:26" ht="15" customHeight="1" x14ac:dyDescent="0.2">
      <c r="A3" s="55" t="s">
        <v>90</v>
      </c>
      <c r="B3" s="56" t="str">
        <f>Grunddaten!A5</f>
        <v>TV Muster</v>
      </c>
      <c r="C3" s="57"/>
      <c r="D3" s="57"/>
      <c r="E3" s="57"/>
      <c r="F3" s="57"/>
      <c r="H3" s="58"/>
      <c r="K3" s="59"/>
      <c r="L3" s="60"/>
      <c r="M3" s="60"/>
    </row>
    <row r="4" spans="1:26" ht="15" customHeight="1" x14ac:dyDescent="0.2">
      <c r="A4" s="55" t="s">
        <v>91</v>
      </c>
      <c r="B4" s="231" t="str">
        <f>Grunddaten!A9</f>
        <v>Mustermann</v>
      </c>
      <c r="C4" s="231"/>
      <c r="D4" s="231"/>
      <c r="E4" s="231" t="str">
        <f>Grunddaten!D9</f>
        <v>Max</v>
      </c>
      <c r="F4" s="231"/>
      <c r="H4" s="58"/>
      <c r="K4" s="59"/>
      <c r="L4" s="60"/>
      <c r="M4" s="60"/>
    </row>
    <row r="5" spans="1:26" ht="15" customHeight="1" x14ac:dyDescent="0.2">
      <c r="A5" s="61" t="s">
        <v>92</v>
      </c>
      <c r="B5" s="260">
        <f>Grunddaten!D5</f>
        <v>11111</v>
      </c>
      <c r="C5" s="260"/>
      <c r="D5" s="260"/>
      <c r="E5" s="62"/>
      <c r="F5" s="63"/>
      <c r="H5" s="58"/>
      <c r="K5" s="59"/>
      <c r="L5" s="63"/>
      <c r="M5" s="64"/>
      <c r="S5" s="54"/>
      <c r="T5" s="54"/>
      <c r="W5" s="54" t="s">
        <v>25</v>
      </c>
      <c r="X5" s="52" t="s">
        <v>93</v>
      </c>
      <c r="Y5" s="52" t="s">
        <v>94</v>
      </c>
      <c r="Z5" s="52" t="s">
        <v>95</v>
      </c>
    </row>
    <row r="6" spans="1:26" ht="15" customHeight="1" x14ac:dyDescent="0.2">
      <c r="A6" s="61" t="s">
        <v>28</v>
      </c>
      <c r="B6" s="259">
        <f>Grunddaten!A15</f>
        <v>45292</v>
      </c>
      <c r="C6" s="259"/>
      <c r="D6" s="259"/>
      <c r="E6" s="259"/>
      <c r="F6" s="259"/>
      <c r="H6" s="65"/>
      <c r="K6" s="59"/>
      <c r="L6" s="66"/>
      <c r="M6" s="66"/>
      <c r="W6" s="53">
        <v>1</v>
      </c>
      <c r="X6" s="52">
        <v>29</v>
      </c>
      <c r="Y6" s="52">
        <v>44</v>
      </c>
      <c r="Z6" s="52">
        <v>90</v>
      </c>
    </row>
    <row r="7" spans="1:26" ht="15" customHeight="1" x14ac:dyDescent="0.2">
      <c r="A7" s="56" t="s">
        <v>29</v>
      </c>
      <c r="B7" s="259">
        <f>Grunddaten!D15</f>
        <v>45298</v>
      </c>
      <c r="C7" s="259"/>
      <c r="D7" s="259"/>
      <c r="E7" s="259"/>
      <c r="F7" s="259"/>
      <c r="H7" s="65"/>
      <c r="K7" s="59"/>
      <c r="L7" s="66"/>
      <c r="M7" s="66"/>
      <c r="W7" s="53">
        <v>2</v>
      </c>
      <c r="X7" s="52">
        <v>35</v>
      </c>
      <c r="Y7" s="52">
        <v>50</v>
      </c>
      <c r="Z7" s="52">
        <v>90</v>
      </c>
    </row>
    <row r="8" spans="1:26" ht="15" customHeight="1" x14ac:dyDescent="0.2">
      <c r="A8" s="56" t="s">
        <v>38</v>
      </c>
      <c r="B8" s="259">
        <f>Grunddaten!L19</f>
        <v>0</v>
      </c>
      <c r="C8" s="259"/>
      <c r="D8" s="259"/>
      <c r="E8" s="259"/>
      <c r="F8" s="259"/>
      <c r="H8" s="65"/>
      <c r="K8" s="59"/>
      <c r="L8" s="66"/>
      <c r="M8" s="66"/>
      <c r="W8" s="67">
        <v>3</v>
      </c>
      <c r="X8" s="68">
        <v>47</v>
      </c>
      <c r="Y8" s="68">
        <v>62</v>
      </c>
      <c r="Z8" s="68">
        <v>90</v>
      </c>
    </row>
    <row r="9" spans="1:26" s="67" customFormat="1" ht="15" customHeight="1" x14ac:dyDescent="0.2">
      <c r="A9" s="69" t="s">
        <v>25</v>
      </c>
      <c r="B9" s="70">
        <f>Grunddaten!D12</f>
        <v>3</v>
      </c>
      <c r="C9" s="71"/>
      <c r="D9" s="71"/>
      <c r="E9" s="72"/>
      <c r="F9" s="71"/>
      <c r="G9" s="71"/>
      <c r="H9" s="71"/>
      <c r="I9" s="71"/>
      <c r="J9" s="71"/>
      <c r="K9" s="73"/>
      <c r="W9" s="67">
        <v>4</v>
      </c>
      <c r="X9" s="68"/>
      <c r="Y9" s="68"/>
      <c r="Z9" s="68">
        <v>90</v>
      </c>
    </row>
    <row r="10" spans="1:26" s="67" customFormat="1" ht="9" customHeight="1" x14ac:dyDescent="0.2"/>
    <row r="11" spans="1:26" s="67" customFormat="1" ht="15" customHeight="1" x14ac:dyDescent="0.2">
      <c r="B11" s="74"/>
      <c r="C11" s="75" t="s">
        <v>123</v>
      </c>
      <c r="D11" s="75" t="s">
        <v>124</v>
      </c>
      <c r="E11" s="75" t="s">
        <v>125</v>
      </c>
      <c r="F11" s="75" t="s">
        <v>126</v>
      </c>
      <c r="G11" s="75" t="s">
        <v>127</v>
      </c>
      <c r="H11" s="75" t="s">
        <v>128</v>
      </c>
      <c r="I11" s="75" t="s">
        <v>129</v>
      </c>
      <c r="J11" s="76" t="s">
        <v>52</v>
      </c>
      <c r="K11" s="76" t="s">
        <v>52</v>
      </c>
      <c r="X11" s="68"/>
      <c r="Y11" s="68"/>
      <c r="Z11" s="68"/>
    </row>
    <row r="12" spans="1:26" ht="15" customHeight="1" x14ac:dyDescent="0.2">
      <c r="A12" s="77" t="s">
        <v>1</v>
      </c>
      <c r="B12" s="74" t="s">
        <v>97</v>
      </c>
      <c r="C12" s="78" t="s">
        <v>98</v>
      </c>
      <c r="D12" s="78" t="s">
        <v>98</v>
      </c>
      <c r="E12" s="78" t="s">
        <v>98</v>
      </c>
      <c r="F12" s="78" t="s">
        <v>98</v>
      </c>
      <c r="G12" s="78" t="s">
        <v>98</v>
      </c>
      <c r="H12" s="78" t="s">
        <v>98</v>
      </c>
      <c r="I12" s="78" t="s">
        <v>98</v>
      </c>
      <c r="J12" s="78" t="s">
        <v>98</v>
      </c>
      <c r="K12" s="78" t="s">
        <v>97</v>
      </c>
      <c r="L12" s="53"/>
      <c r="N12" s="53"/>
      <c r="W12" s="54" t="s">
        <v>31</v>
      </c>
      <c r="X12" s="52" t="s">
        <v>39</v>
      </c>
      <c r="Y12" s="52" t="s">
        <v>130</v>
      </c>
      <c r="Z12" s="52"/>
    </row>
    <row r="13" spans="1:26" ht="15" customHeight="1" x14ac:dyDescent="0.2">
      <c r="A13" s="79" t="s">
        <v>13</v>
      </c>
      <c r="B13" s="80">
        <v>11</v>
      </c>
      <c r="C13" s="81">
        <f>Grunddaten!I5</f>
        <v>0</v>
      </c>
      <c r="D13" s="81">
        <f>Grunddaten!J5</f>
        <v>0</v>
      </c>
      <c r="E13" s="81">
        <f>Grunddaten!K5</f>
        <v>0</v>
      </c>
      <c r="F13" s="81">
        <f>Grunddaten!L5</f>
        <v>0</v>
      </c>
      <c r="G13" s="81">
        <f>Grunddaten!M5</f>
        <v>0</v>
      </c>
      <c r="H13" s="81">
        <f>Grunddaten!N5</f>
        <v>0</v>
      </c>
      <c r="I13" s="81">
        <f>Grunddaten!O5</f>
        <v>0</v>
      </c>
      <c r="J13" s="82">
        <f t="shared" ref="J13:J19" si="0">SUM(C13:I13)</f>
        <v>0</v>
      </c>
      <c r="K13" s="80">
        <f t="shared" ref="K13:K19" si="1">J13*B13</f>
        <v>0</v>
      </c>
      <c r="L13" s="53"/>
      <c r="N13" s="53"/>
      <c r="W13" s="53">
        <v>180</v>
      </c>
      <c r="X13" s="52">
        <v>10</v>
      </c>
      <c r="Y13" s="52">
        <v>0</v>
      </c>
      <c r="Z13" s="52"/>
    </row>
    <row r="14" spans="1:26" ht="15" customHeight="1" x14ac:dyDescent="0.2">
      <c r="A14" s="79" t="s">
        <v>14</v>
      </c>
      <c r="B14" s="80">
        <v>15</v>
      </c>
      <c r="C14" s="81">
        <f>Grunddaten!I6</f>
        <v>0</v>
      </c>
      <c r="D14" s="81">
        <f>Grunddaten!J6</f>
        <v>0</v>
      </c>
      <c r="E14" s="81">
        <f>Grunddaten!K6</f>
        <v>0</v>
      </c>
      <c r="F14" s="81">
        <f>Grunddaten!L6</f>
        <v>0</v>
      </c>
      <c r="G14" s="81">
        <f>Grunddaten!M6</f>
        <v>0</v>
      </c>
      <c r="H14" s="81">
        <f>Grunddaten!N6</f>
        <v>0</v>
      </c>
      <c r="I14" s="81">
        <f>Grunddaten!O6</f>
        <v>0</v>
      </c>
      <c r="J14" s="82">
        <f t="shared" si="0"/>
        <v>0</v>
      </c>
      <c r="K14" s="80">
        <f t="shared" si="1"/>
        <v>0</v>
      </c>
      <c r="L14" s="53"/>
      <c r="N14" s="53"/>
      <c r="W14" s="53">
        <v>120</v>
      </c>
      <c r="X14" s="52">
        <v>20</v>
      </c>
      <c r="Y14" s="52">
        <v>10</v>
      </c>
      <c r="Z14" s="52"/>
    </row>
    <row r="15" spans="1:26" ht="15" customHeight="1" x14ac:dyDescent="0.2">
      <c r="A15" s="79" t="s">
        <v>16</v>
      </c>
      <c r="B15" s="80">
        <v>17</v>
      </c>
      <c r="C15" s="81">
        <f>Grunddaten!I7</f>
        <v>0</v>
      </c>
      <c r="D15" s="81">
        <f>Grunddaten!J7</f>
        <v>0</v>
      </c>
      <c r="E15" s="81">
        <f>Grunddaten!K7</f>
        <v>0</v>
      </c>
      <c r="F15" s="81">
        <f>Grunddaten!L7</f>
        <v>0</v>
      </c>
      <c r="G15" s="81">
        <f>Grunddaten!M7</f>
        <v>0</v>
      </c>
      <c r="H15" s="81">
        <f>Grunddaten!N7</f>
        <v>0</v>
      </c>
      <c r="I15" s="81">
        <f>Grunddaten!O7</f>
        <v>0</v>
      </c>
      <c r="J15" s="82">
        <f t="shared" si="0"/>
        <v>0</v>
      </c>
      <c r="K15" s="80">
        <f t="shared" si="1"/>
        <v>0</v>
      </c>
      <c r="L15" s="53"/>
      <c r="N15" s="53"/>
      <c r="W15" s="53">
        <v>31</v>
      </c>
      <c r="X15" s="52">
        <v>50</v>
      </c>
      <c r="Y15" s="52">
        <v>20</v>
      </c>
      <c r="Z15" s="52"/>
    </row>
    <row r="16" spans="1:26" ht="15" customHeight="1" x14ac:dyDescent="0.2">
      <c r="A16" s="79" t="s">
        <v>99</v>
      </c>
      <c r="B16" s="80">
        <f>VLOOKUP(B9,W5:Z9,2)</f>
        <v>47</v>
      </c>
      <c r="C16" s="81">
        <f>Grunddaten!I9</f>
        <v>0</v>
      </c>
      <c r="D16" s="81">
        <f>Grunddaten!J9</f>
        <v>0</v>
      </c>
      <c r="E16" s="81">
        <f>Grunddaten!K9</f>
        <v>0</v>
      </c>
      <c r="F16" s="81">
        <f>Grunddaten!L9</f>
        <v>0</v>
      </c>
      <c r="G16" s="81">
        <f>Grunddaten!M9</f>
        <v>0</v>
      </c>
      <c r="H16" s="81">
        <f>Grunddaten!N9</f>
        <v>0</v>
      </c>
      <c r="I16" s="81">
        <f>Grunddaten!O9</f>
        <v>0</v>
      </c>
      <c r="J16" s="82">
        <f t="shared" si="0"/>
        <v>0</v>
      </c>
      <c r="K16" s="80">
        <f t="shared" si="1"/>
        <v>0</v>
      </c>
      <c r="L16" s="53"/>
      <c r="N16" s="53"/>
      <c r="W16" s="53">
        <v>0</v>
      </c>
      <c r="X16" s="52">
        <v>75</v>
      </c>
      <c r="Y16" s="52">
        <v>75</v>
      </c>
      <c r="Z16" s="52"/>
    </row>
    <row r="17" spans="1:14" ht="15" customHeight="1" x14ac:dyDescent="0.2">
      <c r="A17" s="79" t="s">
        <v>131</v>
      </c>
      <c r="B17" s="80">
        <f>VLOOKUP(B9,W5:Z9,3)</f>
        <v>62</v>
      </c>
      <c r="C17" s="81">
        <f>Grunddaten!I10</f>
        <v>0</v>
      </c>
      <c r="D17" s="81">
        <f>Grunddaten!J10</f>
        <v>0</v>
      </c>
      <c r="E17" s="81">
        <f>Grunddaten!K10</f>
        <v>0</v>
      </c>
      <c r="F17" s="81">
        <f>Grunddaten!L10</f>
        <v>0</v>
      </c>
      <c r="G17" s="81">
        <f>Grunddaten!M10</f>
        <v>0</v>
      </c>
      <c r="H17" s="81">
        <f>Grunddaten!N10</f>
        <v>0</v>
      </c>
      <c r="I17" s="81">
        <f>Grunddaten!O10</f>
        <v>0</v>
      </c>
      <c r="J17" s="82">
        <f t="shared" si="0"/>
        <v>0</v>
      </c>
      <c r="K17" s="80">
        <f t="shared" si="1"/>
        <v>0</v>
      </c>
      <c r="L17" s="53"/>
      <c r="N17" s="53"/>
    </row>
    <row r="18" spans="1:14" ht="15" customHeight="1" x14ac:dyDescent="0.2">
      <c r="A18" s="79" t="s">
        <v>102</v>
      </c>
      <c r="B18" s="80">
        <f>VLOOKUP(B9,W5:Z9,4)</f>
        <v>90</v>
      </c>
      <c r="C18" s="81">
        <f>Grunddaten!I11</f>
        <v>0</v>
      </c>
      <c r="D18" s="81">
        <f>Grunddaten!J11</f>
        <v>0</v>
      </c>
      <c r="E18" s="81">
        <f>Grunddaten!K11</f>
        <v>0</v>
      </c>
      <c r="F18" s="81">
        <f>Grunddaten!L11</f>
        <v>0</v>
      </c>
      <c r="G18" s="81">
        <f>Grunddaten!M11</f>
        <v>0</v>
      </c>
      <c r="H18" s="81">
        <f>Grunddaten!N11</f>
        <v>0</v>
      </c>
      <c r="I18" s="81">
        <f>Grunddaten!O11</f>
        <v>0</v>
      </c>
      <c r="J18" s="82">
        <f t="shared" si="0"/>
        <v>0</v>
      </c>
      <c r="K18" s="80">
        <f t="shared" si="1"/>
        <v>0</v>
      </c>
      <c r="L18" s="53"/>
      <c r="N18" s="53"/>
    </row>
    <row r="19" spans="1:14" ht="15" customHeight="1" x14ac:dyDescent="0.2">
      <c r="A19" s="79" t="s">
        <v>27</v>
      </c>
      <c r="B19" s="80">
        <v>20</v>
      </c>
      <c r="C19" s="81">
        <f>Grunddaten!I12</f>
        <v>0</v>
      </c>
      <c r="D19" s="81">
        <f>Grunddaten!J12</f>
        <v>0</v>
      </c>
      <c r="E19" s="81">
        <f>Grunddaten!K12</f>
        <v>0</v>
      </c>
      <c r="F19" s="81">
        <f>Grunddaten!L12</f>
        <v>0</v>
      </c>
      <c r="G19" s="81">
        <f>Grunddaten!M12</f>
        <v>0</v>
      </c>
      <c r="H19" s="81">
        <f>Grunddaten!N12</f>
        <v>0</v>
      </c>
      <c r="I19" s="81">
        <f>Grunddaten!O12</f>
        <v>0</v>
      </c>
      <c r="J19" s="82">
        <f t="shared" si="0"/>
        <v>0</v>
      </c>
      <c r="K19" s="80">
        <f t="shared" si="1"/>
        <v>0</v>
      </c>
      <c r="L19" s="53"/>
      <c r="N19" s="53"/>
    </row>
    <row r="20" spans="1:14" ht="6" customHeight="1" x14ac:dyDescent="0.2">
      <c r="A20" s="83"/>
      <c r="B20" s="74"/>
      <c r="C20" s="78"/>
      <c r="D20" s="78"/>
      <c r="E20" s="78"/>
      <c r="F20" s="78"/>
      <c r="G20" s="78"/>
      <c r="H20" s="78"/>
      <c r="I20" s="78"/>
      <c r="J20" s="84"/>
      <c r="K20" s="74"/>
      <c r="L20" s="53"/>
      <c r="N20" s="53"/>
    </row>
    <row r="21" spans="1:14" ht="15" customHeight="1" x14ac:dyDescent="0.2">
      <c r="A21" s="77" t="s">
        <v>132</v>
      </c>
      <c r="L21" s="53"/>
      <c r="N21" s="53"/>
    </row>
    <row r="22" spans="1:14" ht="15" customHeight="1" x14ac:dyDescent="0.2">
      <c r="A22" s="262" t="s">
        <v>133</v>
      </c>
      <c r="B22" s="264"/>
      <c r="C22" s="264"/>
      <c r="D22" s="74"/>
      <c r="E22" s="74"/>
      <c r="F22" s="74"/>
      <c r="G22" s="74"/>
      <c r="H22" s="74"/>
      <c r="I22" s="74"/>
      <c r="J22" s="84" t="s">
        <v>97</v>
      </c>
      <c r="K22" s="74">
        <f>K13+K14+K15+K16+K17+K18+K19</f>
        <v>0</v>
      </c>
      <c r="L22" s="53"/>
      <c r="N22" s="53"/>
    </row>
    <row r="23" spans="1:14" ht="15" customHeight="1" x14ac:dyDescent="0.2">
      <c r="A23" s="263" t="s">
        <v>134</v>
      </c>
      <c r="B23" s="263"/>
      <c r="C23" s="263"/>
      <c r="D23" s="263"/>
      <c r="E23" s="263"/>
      <c r="F23" s="263"/>
      <c r="G23" s="263"/>
      <c r="H23" s="74"/>
      <c r="I23" s="74"/>
      <c r="J23" s="84" t="s">
        <v>97</v>
      </c>
      <c r="K23" s="74">
        <f>IF(Leistungsübersicht!K23=0,0,K22/100*5)</f>
        <v>0</v>
      </c>
      <c r="L23" s="53"/>
      <c r="N23" s="53"/>
    </row>
    <row r="24" spans="1:14" ht="15" customHeight="1" x14ac:dyDescent="0.2">
      <c r="A24" s="265" t="s">
        <v>148</v>
      </c>
      <c r="B24" s="265"/>
      <c r="C24" s="265"/>
      <c r="D24" s="265"/>
      <c r="E24" s="265"/>
      <c r="F24" s="265"/>
      <c r="G24" s="265"/>
      <c r="H24" s="85"/>
      <c r="I24" s="85"/>
      <c r="J24" s="86" t="s">
        <v>97</v>
      </c>
      <c r="K24" s="87">
        <f>K22-K23</f>
        <v>0</v>
      </c>
      <c r="L24" s="53"/>
      <c r="N24" s="53"/>
    </row>
    <row r="25" spans="1:14" ht="15" customHeight="1" x14ac:dyDescent="0.2">
      <c r="A25" s="262" t="s">
        <v>149</v>
      </c>
      <c r="B25" s="262"/>
      <c r="C25" s="262"/>
      <c r="D25" s="262"/>
      <c r="E25" s="262"/>
      <c r="F25" s="262"/>
      <c r="G25" s="262"/>
      <c r="H25" s="262"/>
      <c r="I25" s="53"/>
      <c r="J25" s="84" t="s">
        <v>97</v>
      </c>
      <c r="K25" s="74">
        <f>K24-Leistungsübersicht!K23</f>
        <v>0</v>
      </c>
      <c r="L25" s="53"/>
      <c r="N25" s="53"/>
    </row>
    <row r="26" spans="1:14" ht="8.25" customHeight="1" x14ac:dyDescent="0.2">
      <c r="A26" s="67"/>
      <c r="B26" s="67"/>
      <c r="C26" s="67"/>
      <c r="D26" s="53"/>
      <c r="E26" s="53"/>
      <c r="F26" s="53"/>
      <c r="G26" s="53"/>
      <c r="H26" s="53"/>
      <c r="I26" s="53"/>
      <c r="J26" s="53"/>
      <c r="K26" s="74"/>
      <c r="L26" s="53"/>
      <c r="N26" s="53"/>
    </row>
    <row r="27" spans="1:14" ht="15" customHeight="1" x14ac:dyDescent="0.2">
      <c r="A27" s="77" t="s">
        <v>136</v>
      </c>
      <c r="B27" s="53"/>
      <c r="C27" s="53"/>
      <c r="D27" s="53"/>
      <c r="E27" s="53"/>
      <c r="F27" s="53"/>
      <c r="G27" s="53"/>
      <c r="H27" s="53"/>
      <c r="I27" s="53"/>
      <c r="J27" s="84"/>
      <c r="K27" s="53"/>
      <c r="L27" s="53"/>
      <c r="N27" s="53"/>
    </row>
    <row r="28" spans="1:14" ht="15" customHeight="1" x14ac:dyDescent="0.2">
      <c r="A28" s="262" t="s">
        <v>39</v>
      </c>
      <c r="B28" s="262"/>
      <c r="C28" s="262"/>
      <c r="D28" s="262"/>
      <c r="E28" s="78"/>
      <c r="F28" s="78"/>
      <c r="G28" s="78"/>
      <c r="H28" s="78"/>
      <c r="I28" s="78"/>
      <c r="J28" s="84"/>
      <c r="K28" s="74" t="str">
        <f>Grunddaten!L20</f>
        <v>ja</v>
      </c>
      <c r="L28" s="53"/>
      <c r="N28" s="53"/>
    </row>
    <row r="29" spans="1:14" ht="15" customHeight="1" x14ac:dyDescent="0.2">
      <c r="A29" s="262" t="s">
        <v>137</v>
      </c>
      <c r="B29" s="262"/>
      <c r="E29" s="78"/>
      <c r="F29" s="78"/>
      <c r="G29" s="78"/>
      <c r="H29" s="78"/>
      <c r="I29" s="78"/>
      <c r="J29" s="84" t="s">
        <v>31</v>
      </c>
      <c r="K29" s="88">
        <f>Grunddaten!A15-Grunddaten!L19</f>
        <v>45292</v>
      </c>
      <c r="L29" s="53"/>
      <c r="N29" s="53"/>
    </row>
    <row r="30" spans="1:14" ht="15" customHeight="1" x14ac:dyDescent="0.2">
      <c r="A30" s="67" t="s">
        <v>138</v>
      </c>
      <c r="B30" s="88">
        <f>IF($K$28="ja",IF(K29&gt;=180,$X$13,IF(K29&gt;=120,$X$14,(IF(K29&gt;=31,$X$15,X16)))),IF($K$28="nein",IF(K29&gt;=180,$Y$13,IF(K29&gt;=120,$Y$14,(IF(K29&gt;=31,$Y$15,Y$16)))),0))</f>
        <v>10</v>
      </c>
      <c r="C30" s="89" t="s">
        <v>139</v>
      </c>
      <c r="D30" s="78"/>
      <c r="E30" s="78"/>
      <c r="F30" s="78"/>
      <c r="G30" s="78"/>
      <c r="H30" s="78"/>
      <c r="I30" s="78"/>
      <c r="J30" s="84" t="s">
        <v>97</v>
      </c>
      <c r="K30" s="74">
        <f>K25/100*B30</f>
        <v>0</v>
      </c>
      <c r="L30" s="53"/>
      <c r="N30" s="53"/>
    </row>
    <row r="31" spans="1:14" ht="15" customHeight="1" x14ac:dyDescent="0.2">
      <c r="A31" s="67"/>
      <c r="B31" s="67"/>
      <c r="C31" s="88"/>
      <c r="D31" s="89"/>
      <c r="E31" s="78"/>
      <c r="F31" s="78"/>
      <c r="G31" s="78"/>
      <c r="H31" s="78"/>
      <c r="I31" s="78"/>
      <c r="J31" s="84"/>
      <c r="K31" s="74"/>
      <c r="L31" s="53"/>
      <c r="N31" s="53"/>
    </row>
    <row r="32" spans="1:14" ht="15" customHeight="1" thickBot="1" x14ac:dyDescent="0.25">
      <c r="A32" s="90" t="s">
        <v>150</v>
      </c>
      <c r="B32" s="91"/>
      <c r="C32" s="92"/>
      <c r="D32" s="92"/>
      <c r="E32" s="92"/>
      <c r="F32" s="92"/>
      <c r="G32" s="92"/>
      <c r="H32" s="92"/>
      <c r="I32" s="92"/>
      <c r="J32" s="90" t="s">
        <v>97</v>
      </c>
      <c r="K32" s="91">
        <f>IF(Leistungsübersicht!K23=0,ROUND(IF(K25&lt;=0,0,K25/100*B30)*2,1)/2,ROUND(IF(K25&lt;=0,0,K25/100*B30)*2,1)/2)</f>
        <v>0</v>
      </c>
      <c r="L32" s="53"/>
      <c r="N32" s="53"/>
    </row>
    <row r="33" spans="1:18" ht="6.75" customHeight="1" thickTop="1" x14ac:dyDescent="0.2">
      <c r="A33" s="67"/>
      <c r="B33" s="74"/>
      <c r="C33" s="74"/>
      <c r="D33" s="74"/>
      <c r="E33" s="74"/>
      <c r="F33" s="74"/>
      <c r="G33" s="74"/>
      <c r="H33" s="74"/>
      <c r="I33" s="74"/>
      <c r="J33" s="84">
        <f t="shared" ref="J33" si="2">SUM(C33:I33)</f>
        <v>0</v>
      </c>
      <c r="K33" s="74"/>
      <c r="L33" s="53"/>
      <c r="N33" s="53"/>
    </row>
    <row r="34" spans="1:18" ht="12" thickBot="1" x14ac:dyDescent="0.25">
      <c r="A34" s="93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3"/>
      <c r="M34" s="93"/>
      <c r="N34" s="93"/>
      <c r="O34" s="93"/>
      <c r="P34" s="93"/>
      <c r="Q34" s="93"/>
    </row>
    <row r="35" spans="1:18" ht="39.75" customHeight="1" x14ac:dyDescent="0.35">
      <c r="A35" s="96" t="s">
        <v>152</v>
      </c>
      <c r="L35" s="53"/>
      <c r="N35" s="53"/>
    </row>
    <row r="36" spans="1:18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53"/>
      <c r="N36" s="53"/>
    </row>
    <row r="37" spans="1:18" ht="15.75" customHeight="1" x14ac:dyDescent="0.2">
      <c r="A37" s="67"/>
      <c r="B37" s="74"/>
      <c r="C37" s="75" t="s">
        <v>123</v>
      </c>
      <c r="D37" s="75" t="s">
        <v>124</v>
      </c>
      <c r="E37" s="75" t="s">
        <v>125</v>
      </c>
      <c r="F37" s="75" t="s">
        <v>126</v>
      </c>
      <c r="G37" s="75" t="s">
        <v>127</v>
      </c>
      <c r="H37" s="75" t="s">
        <v>128</v>
      </c>
      <c r="I37" s="75" t="s">
        <v>129</v>
      </c>
      <c r="J37" s="76" t="s">
        <v>52</v>
      </c>
      <c r="K37" s="76" t="s">
        <v>52</v>
      </c>
      <c r="L37" s="53"/>
      <c r="N37" s="53"/>
    </row>
    <row r="38" spans="1:18" ht="15.75" customHeight="1" thickBot="1" x14ac:dyDescent="0.25">
      <c r="A38" s="77" t="s">
        <v>1</v>
      </c>
      <c r="B38" s="74" t="s">
        <v>97</v>
      </c>
      <c r="C38" s="78" t="s">
        <v>98</v>
      </c>
      <c r="D38" s="78" t="s">
        <v>98</v>
      </c>
      <c r="E38" s="78" t="s">
        <v>98</v>
      </c>
      <c r="F38" s="78" t="s">
        <v>98</v>
      </c>
      <c r="G38" s="78" t="s">
        <v>98</v>
      </c>
      <c r="H38" s="78" t="s">
        <v>98</v>
      </c>
      <c r="I38" s="78" t="s">
        <v>98</v>
      </c>
      <c r="J38" s="78" t="s">
        <v>98</v>
      </c>
      <c r="K38" s="78" t="s">
        <v>97</v>
      </c>
      <c r="L38" s="53"/>
      <c r="N38" s="53"/>
    </row>
    <row r="39" spans="1:18" ht="18" customHeight="1" thickBot="1" x14ac:dyDescent="0.25">
      <c r="A39" s="79" t="s">
        <v>13</v>
      </c>
      <c r="B39" s="80">
        <v>11</v>
      </c>
      <c r="C39" s="102"/>
      <c r="D39" s="102"/>
      <c r="E39" s="102"/>
      <c r="F39" s="102"/>
      <c r="G39" s="102"/>
      <c r="H39" s="102"/>
      <c r="I39" s="102"/>
      <c r="J39" s="82">
        <f t="shared" ref="J39:J45" si="3">SUM(C39:I39)</f>
        <v>0</v>
      </c>
      <c r="K39" s="80">
        <f>J39*B39</f>
        <v>0</v>
      </c>
      <c r="L39" s="53"/>
      <c r="N39" s="53"/>
      <c r="O39" s="97" t="s">
        <v>140</v>
      </c>
      <c r="R39" s="98"/>
    </row>
    <row r="40" spans="1:18" ht="18" customHeight="1" x14ac:dyDescent="0.2">
      <c r="A40" s="79" t="s">
        <v>14</v>
      </c>
      <c r="B40" s="80">
        <v>15</v>
      </c>
      <c r="C40" s="102"/>
      <c r="D40" s="102"/>
      <c r="E40" s="102"/>
      <c r="F40" s="102"/>
      <c r="G40" s="102"/>
      <c r="H40" s="102"/>
      <c r="I40" s="102"/>
      <c r="J40" s="82">
        <f t="shared" si="3"/>
        <v>0</v>
      </c>
      <c r="K40" s="80">
        <f t="shared" ref="K40:K45" si="4">J40*B40</f>
        <v>0</v>
      </c>
      <c r="L40" s="53"/>
      <c r="N40" s="53"/>
      <c r="R40" s="98"/>
    </row>
    <row r="41" spans="1:18" ht="18" customHeight="1" x14ac:dyDescent="0.2">
      <c r="A41" s="79" t="s">
        <v>16</v>
      </c>
      <c r="B41" s="80">
        <v>17</v>
      </c>
      <c r="C41" s="102"/>
      <c r="D41" s="102"/>
      <c r="E41" s="102"/>
      <c r="F41" s="102"/>
      <c r="G41" s="102"/>
      <c r="H41" s="102"/>
      <c r="I41" s="102"/>
      <c r="J41" s="82">
        <f t="shared" si="3"/>
        <v>0</v>
      </c>
      <c r="K41" s="80">
        <f t="shared" si="4"/>
        <v>0</v>
      </c>
      <c r="R41" s="99"/>
    </row>
    <row r="42" spans="1:18" ht="18" customHeight="1" x14ac:dyDescent="0.2">
      <c r="A42" s="79" t="s">
        <v>99</v>
      </c>
      <c r="B42" s="80">
        <f>VLOOKUP(B9,W5:Z9,2)</f>
        <v>47</v>
      </c>
      <c r="C42" s="102"/>
      <c r="D42" s="102"/>
      <c r="E42" s="102"/>
      <c r="F42" s="102"/>
      <c r="G42" s="102"/>
      <c r="H42" s="102"/>
      <c r="I42" s="102"/>
      <c r="J42" s="82">
        <f t="shared" si="3"/>
        <v>0</v>
      </c>
      <c r="K42" s="80">
        <f t="shared" si="4"/>
        <v>0</v>
      </c>
    </row>
    <row r="43" spans="1:18" ht="18" customHeight="1" x14ac:dyDescent="0.2">
      <c r="A43" s="79" t="s">
        <v>131</v>
      </c>
      <c r="B43" s="80">
        <f>VLOOKUP(B9,W5:Z9,3)</f>
        <v>62</v>
      </c>
      <c r="C43" s="102"/>
      <c r="D43" s="102"/>
      <c r="E43" s="102"/>
      <c r="F43" s="102"/>
      <c r="G43" s="102"/>
      <c r="H43" s="102"/>
      <c r="I43" s="102"/>
      <c r="J43" s="82">
        <f t="shared" si="3"/>
        <v>0</v>
      </c>
      <c r="K43" s="80">
        <f t="shared" si="4"/>
        <v>0</v>
      </c>
      <c r="R43" s="100"/>
    </row>
    <row r="44" spans="1:18" ht="18" customHeight="1" x14ac:dyDescent="0.2">
      <c r="A44" s="79" t="s">
        <v>102</v>
      </c>
      <c r="B44" s="80">
        <f>VLOOKUP(B9,W5:Z9,4)</f>
        <v>90</v>
      </c>
      <c r="C44" s="102"/>
      <c r="D44" s="102"/>
      <c r="E44" s="102"/>
      <c r="F44" s="102"/>
      <c r="G44" s="102"/>
      <c r="H44" s="102"/>
      <c r="I44" s="102"/>
      <c r="J44" s="82">
        <f t="shared" si="3"/>
        <v>0</v>
      </c>
      <c r="K44" s="80">
        <f t="shared" si="4"/>
        <v>0</v>
      </c>
    </row>
    <row r="45" spans="1:18" ht="18" customHeight="1" x14ac:dyDescent="0.2">
      <c r="A45" s="79" t="s">
        <v>27</v>
      </c>
      <c r="B45" s="80">
        <v>20</v>
      </c>
      <c r="C45" s="102"/>
      <c r="D45" s="102"/>
      <c r="E45" s="102"/>
      <c r="F45" s="102"/>
      <c r="G45" s="102"/>
      <c r="H45" s="102"/>
      <c r="I45" s="102"/>
      <c r="J45" s="82">
        <f t="shared" si="3"/>
        <v>0</v>
      </c>
      <c r="K45" s="80">
        <f t="shared" si="4"/>
        <v>0</v>
      </c>
    </row>
    <row r="46" spans="1:18" x14ac:dyDescent="0.2">
      <c r="A46" s="83"/>
      <c r="B46" s="74"/>
      <c r="C46" s="78"/>
      <c r="D46" s="78"/>
      <c r="E46" s="78"/>
      <c r="F46" s="78"/>
      <c r="G46" s="78"/>
      <c r="H46" s="78"/>
      <c r="I46" s="78"/>
      <c r="J46" s="84"/>
      <c r="K46" s="74"/>
    </row>
    <row r="47" spans="1:18" ht="12.75" x14ac:dyDescent="0.2">
      <c r="A47" s="67"/>
      <c r="B47" s="74"/>
      <c r="C47" s="75" t="s">
        <v>123</v>
      </c>
      <c r="D47" s="75" t="s">
        <v>124</v>
      </c>
      <c r="E47" s="75" t="s">
        <v>125</v>
      </c>
      <c r="F47" s="75" t="s">
        <v>126</v>
      </c>
      <c r="G47" s="75" t="s">
        <v>127</v>
      </c>
      <c r="H47" s="75" t="s">
        <v>128</v>
      </c>
      <c r="I47" s="75" t="s">
        <v>129</v>
      </c>
      <c r="J47" s="76" t="s">
        <v>52</v>
      </c>
      <c r="K47" s="76" t="s">
        <v>52</v>
      </c>
    </row>
    <row r="48" spans="1:18" ht="12" x14ac:dyDescent="0.2">
      <c r="A48" s="77" t="s">
        <v>141</v>
      </c>
      <c r="B48" s="74" t="s">
        <v>97</v>
      </c>
      <c r="C48" s="78" t="s">
        <v>98</v>
      </c>
      <c r="D48" s="78" t="s">
        <v>98</v>
      </c>
      <c r="E48" s="78" t="s">
        <v>98</v>
      </c>
      <c r="F48" s="78" t="s">
        <v>98</v>
      </c>
      <c r="G48" s="78" t="s">
        <v>98</v>
      </c>
      <c r="H48" s="78" t="s">
        <v>98</v>
      </c>
      <c r="I48" s="78" t="s">
        <v>98</v>
      </c>
      <c r="J48" s="78" t="s">
        <v>98</v>
      </c>
      <c r="K48" s="78" t="s">
        <v>97</v>
      </c>
    </row>
    <row r="49" spans="1:11" ht="18.75" customHeight="1" x14ac:dyDescent="0.2">
      <c r="A49" s="79" t="s">
        <v>13</v>
      </c>
      <c r="B49" s="80">
        <v>11</v>
      </c>
      <c r="C49" s="102"/>
      <c r="D49" s="102"/>
      <c r="E49" s="102"/>
      <c r="F49" s="102"/>
      <c r="G49" s="102"/>
      <c r="H49" s="102"/>
      <c r="I49" s="102"/>
      <c r="J49" s="82">
        <f t="shared" ref="J49:J55" si="5">SUM(C49:I49)</f>
        <v>0</v>
      </c>
      <c r="K49" s="80">
        <f>J49*B49</f>
        <v>0</v>
      </c>
    </row>
    <row r="50" spans="1:11" ht="18.75" customHeight="1" x14ac:dyDescent="0.2">
      <c r="A50" s="79" t="s">
        <v>14</v>
      </c>
      <c r="B50" s="80">
        <v>15</v>
      </c>
      <c r="C50" s="102"/>
      <c r="D50" s="102"/>
      <c r="E50" s="102"/>
      <c r="F50" s="102"/>
      <c r="G50" s="102"/>
      <c r="H50" s="102"/>
      <c r="I50" s="102"/>
      <c r="J50" s="82">
        <f t="shared" si="5"/>
        <v>0</v>
      </c>
      <c r="K50" s="80">
        <f t="shared" ref="K50:K55" si="6">J50*B50</f>
        <v>0</v>
      </c>
    </row>
    <row r="51" spans="1:11" ht="18.75" customHeight="1" x14ac:dyDescent="0.2">
      <c r="A51" s="79" t="s">
        <v>16</v>
      </c>
      <c r="B51" s="80">
        <v>17</v>
      </c>
      <c r="C51" s="102"/>
      <c r="D51" s="102"/>
      <c r="E51" s="102"/>
      <c r="F51" s="102"/>
      <c r="G51" s="102"/>
      <c r="H51" s="102"/>
      <c r="I51" s="102"/>
      <c r="J51" s="82">
        <f t="shared" si="5"/>
        <v>0</v>
      </c>
      <c r="K51" s="80">
        <f t="shared" si="6"/>
        <v>0</v>
      </c>
    </row>
    <row r="52" spans="1:11" ht="18.75" customHeight="1" x14ac:dyDescent="0.2">
      <c r="A52" s="79" t="s">
        <v>99</v>
      </c>
      <c r="B52" s="80">
        <f>VLOOKUP(B9,W5:Z9,2)</f>
        <v>47</v>
      </c>
      <c r="C52" s="102"/>
      <c r="D52" s="102"/>
      <c r="E52" s="102"/>
      <c r="F52" s="102"/>
      <c r="G52" s="102"/>
      <c r="H52" s="102"/>
      <c r="I52" s="102"/>
      <c r="J52" s="82">
        <f t="shared" si="5"/>
        <v>0</v>
      </c>
      <c r="K52" s="80">
        <f t="shared" si="6"/>
        <v>0</v>
      </c>
    </row>
    <row r="53" spans="1:11" ht="18.75" customHeight="1" x14ac:dyDescent="0.2">
      <c r="A53" s="79" t="s">
        <v>131</v>
      </c>
      <c r="B53" s="80">
        <f>VLOOKUP(B9,W5:Z9,3)</f>
        <v>62</v>
      </c>
      <c r="C53" s="102"/>
      <c r="D53" s="102"/>
      <c r="E53" s="102"/>
      <c r="F53" s="102"/>
      <c r="G53" s="102"/>
      <c r="H53" s="102"/>
      <c r="I53" s="102"/>
      <c r="J53" s="82">
        <f t="shared" si="5"/>
        <v>0</v>
      </c>
      <c r="K53" s="80">
        <f t="shared" si="6"/>
        <v>0</v>
      </c>
    </row>
    <row r="54" spans="1:11" ht="18.75" customHeight="1" x14ac:dyDescent="0.2">
      <c r="A54" s="79" t="s">
        <v>102</v>
      </c>
      <c r="B54" s="80">
        <f>VLOOKUP(B9,W5:Z9,4)</f>
        <v>90</v>
      </c>
      <c r="C54" s="102"/>
      <c r="D54" s="102"/>
      <c r="E54" s="102"/>
      <c r="F54" s="102"/>
      <c r="G54" s="102"/>
      <c r="H54" s="102"/>
      <c r="I54" s="102"/>
      <c r="J54" s="82">
        <f t="shared" si="5"/>
        <v>0</v>
      </c>
      <c r="K54" s="80">
        <f t="shared" si="6"/>
        <v>0</v>
      </c>
    </row>
    <row r="55" spans="1:11" ht="18.75" customHeight="1" x14ac:dyDescent="0.2">
      <c r="A55" s="79" t="s">
        <v>27</v>
      </c>
      <c r="B55" s="80">
        <v>20</v>
      </c>
      <c r="C55" s="102"/>
      <c r="D55" s="102"/>
      <c r="E55" s="102"/>
      <c r="F55" s="102"/>
      <c r="G55" s="102"/>
      <c r="H55" s="102"/>
      <c r="I55" s="102"/>
      <c r="J55" s="82">
        <f t="shared" si="5"/>
        <v>0</v>
      </c>
      <c r="K55" s="80">
        <f t="shared" si="6"/>
        <v>0</v>
      </c>
    </row>
    <row r="56" spans="1:11" x14ac:dyDescent="0.2">
      <c r="A56" s="83"/>
      <c r="B56" s="74"/>
      <c r="C56" s="78"/>
      <c r="D56" s="78"/>
      <c r="E56" s="78"/>
      <c r="F56" s="78"/>
      <c r="G56" s="78"/>
      <c r="H56" s="78"/>
      <c r="I56" s="78"/>
      <c r="J56" s="84"/>
      <c r="K56" s="74"/>
    </row>
    <row r="57" spans="1:11" x14ac:dyDescent="0.2">
      <c r="A57" s="83"/>
      <c r="B57" s="74"/>
      <c r="C57" s="78"/>
      <c r="D57" s="78"/>
      <c r="E57" s="78"/>
      <c r="F57" s="78"/>
      <c r="G57" s="78"/>
      <c r="H57" s="78"/>
      <c r="I57" s="78"/>
      <c r="J57" s="84"/>
      <c r="K57" s="74"/>
    </row>
    <row r="58" spans="1:11" ht="12" x14ac:dyDescent="0.2">
      <c r="A58" s="77" t="s">
        <v>145</v>
      </c>
      <c r="B58" s="74"/>
      <c r="C58" s="78"/>
      <c r="D58" s="78"/>
      <c r="E58" s="78"/>
      <c r="F58" s="78"/>
      <c r="G58" s="78"/>
      <c r="H58" s="78"/>
      <c r="I58" s="78"/>
      <c r="J58" s="84"/>
      <c r="K58" s="74"/>
    </row>
    <row r="59" spans="1:11" ht="12" x14ac:dyDescent="0.2">
      <c r="A59" s="77"/>
    </row>
    <row r="60" spans="1:11" ht="13.5" customHeight="1" x14ac:dyDescent="0.2">
      <c r="A60" s="89" t="s">
        <v>142</v>
      </c>
      <c r="B60" s="89"/>
      <c r="C60" s="89"/>
      <c r="D60" s="89"/>
      <c r="E60" s="89"/>
      <c r="F60" s="89"/>
      <c r="G60" s="89"/>
      <c r="H60" s="74"/>
      <c r="I60" s="74"/>
      <c r="J60" s="84" t="s">
        <v>97</v>
      </c>
      <c r="K60" s="74">
        <f>K39+K40+K41+K42+K43+K44+K45</f>
        <v>0</v>
      </c>
    </row>
    <row r="61" spans="1:11" ht="13.5" customHeight="1" x14ac:dyDescent="0.2">
      <c r="A61" s="89" t="s">
        <v>146</v>
      </c>
      <c r="B61" s="89"/>
      <c r="C61" s="89"/>
      <c r="D61" s="89"/>
      <c r="E61" s="89"/>
      <c r="F61" s="89"/>
      <c r="G61" s="89"/>
      <c r="H61" s="74"/>
      <c r="I61" s="74"/>
      <c r="J61" s="84" t="s">
        <v>97</v>
      </c>
      <c r="K61" s="74">
        <v>0</v>
      </c>
    </row>
    <row r="62" spans="1:11" ht="13.5" customHeight="1" x14ac:dyDescent="0.2">
      <c r="A62" s="89" t="s">
        <v>135</v>
      </c>
      <c r="B62" s="89"/>
      <c r="C62" s="89"/>
      <c r="D62" s="89"/>
      <c r="E62" s="89"/>
      <c r="F62" s="89"/>
      <c r="G62" s="89"/>
      <c r="H62" s="74"/>
      <c r="I62" s="74"/>
      <c r="J62" s="84" t="s">
        <v>97</v>
      </c>
      <c r="K62" s="74">
        <f>K60-K61</f>
        <v>0</v>
      </c>
    </row>
    <row r="63" spans="1:11" ht="13.5" customHeight="1" x14ac:dyDescent="0.2">
      <c r="A63" s="89" t="s">
        <v>143</v>
      </c>
      <c r="B63" s="89"/>
      <c r="C63" s="89"/>
      <c r="D63" s="89"/>
      <c r="E63" s="89"/>
      <c r="F63" s="89"/>
      <c r="G63" s="89"/>
      <c r="H63" s="74"/>
      <c r="I63" s="74"/>
      <c r="J63" s="84" t="s">
        <v>97</v>
      </c>
      <c r="K63" s="74">
        <f>SUM(K49:K55)</f>
        <v>0</v>
      </c>
    </row>
    <row r="64" spans="1:11" ht="13.5" customHeight="1" x14ac:dyDescent="0.2">
      <c r="A64" s="89" t="s">
        <v>147</v>
      </c>
      <c r="B64" s="89"/>
      <c r="C64" s="89"/>
      <c r="D64" s="89"/>
      <c r="E64" s="89"/>
      <c r="F64" s="89"/>
      <c r="G64" s="89"/>
      <c r="H64" s="74"/>
      <c r="I64" s="74"/>
      <c r="J64" s="84" t="s">
        <v>97</v>
      </c>
      <c r="K64" s="74">
        <f>SUM(K62-K63)</f>
        <v>0</v>
      </c>
    </row>
    <row r="65" spans="1:12" ht="13.5" customHeight="1" x14ac:dyDescent="0.2">
      <c r="A65" s="262" t="s">
        <v>137</v>
      </c>
      <c r="B65" s="262"/>
      <c r="C65" s="89"/>
      <c r="D65" s="89"/>
      <c r="E65" s="89"/>
      <c r="F65" s="89"/>
      <c r="G65" s="89"/>
      <c r="H65" s="74"/>
      <c r="I65" s="74"/>
      <c r="J65" s="84" t="s">
        <v>97</v>
      </c>
      <c r="K65" s="88">
        <f>SUM(Grunddaten!A15-Grunddaten!L22)</f>
        <v>45292</v>
      </c>
      <c r="L65" s="67"/>
    </row>
    <row r="66" spans="1:12" ht="13.5" customHeight="1" x14ac:dyDescent="0.2">
      <c r="A66" s="67" t="s">
        <v>138</v>
      </c>
      <c r="B66" s="88">
        <f>IF($K$28="ja",IF(K65&gt;=180,$X$13,IF(K65&gt;=120,$X$14,(IF(K65&gt;=31,$X$15,X51)))),IF($K$28="nein",IF(K65&gt;=180,$Y$13,IF(K65&gt;=120,$Y$14,(IF(K65&gt;=31,$Y$15,Y$16)))),0))</f>
        <v>10</v>
      </c>
      <c r="C66" s="89" t="s">
        <v>139</v>
      </c>
      <c r="D66" s="89"/>
      <c r="E66" s="78"/>
      <c r="F66" s="78"/>
      <c r="G66" s="78"/>
      <c r="H66" s="78"/>
      <c r="I66" s="78"/>
      <c r="J66" s="84" t="s">
        <v>97</v>
      </c>
      <c r="K66" s="74">
        <f>K64/100*B66</f>
        <v>0</v>
      </c>
    </row>
    <row r="67" spans="1:12" ht="13.5" customHeight="1" x14ac:dyDescent="0.2">
      <c r="A67" s="89"/>
      <c r="B67" s="89"/>
      <c r="C67" s="89"/>
      <c r="D67" s="89"/>
      <c r="E67" s="89"/>
      <c r="F67" s="89"/>
      <c r="G67" s="89"/>
      <c r="H67" s="74"/>
      <c r="I67" s="74"/>
      <c r="J67" s="84"/>
      <c r="K67" s="74" t="str">
        <f>IF(K66&gt;0,100," ")</f>
        <v xml:space="preserve"> </v>
      </c>
    </row>
    <row r="68" spans="1:12" ht="13.5" customHeight="1" x14ac:dyDescent="0.2">
      <c r="A68" s="89"/>
      <c r="B68" s="89"/>
      <c r="C68" s="89"/>
      <c r="D68" s="89"/>
      <c r="E68" s="89"/>
      <c r="F68" s="89"/>
      <c r="G68" s="89"/>
      <c r="H68" s="74"/>
      <c r="I68" s="74"/>
      <c r="J68" s="84"/>
      <c r="K68" s="74"/>
    </row>
    <row r="69" spans="1:12" ht="18.75" customHeight="1" thickBot="1" x14ac:dyDescent="0.25">
      <c r="A69" s="261" t="s">
        <v>144</v>
      </c>
      <c r="B69" s="261"/>
      <c r="C69" s="261"/>
      <c r="D69" s="261"/>
      <c r="E69" s="261"/>
      <c r="F69" s="261"/>
      <c r="G69" s="261"/>
      <c r="H69" s="261"/>
      <c r="I69" s="261"/>
      <c r="J69" s="261"/>
      <c r="K69" s="101">
        <f>SUM(K66:K67)</f>
        <v>0</v>
      </c>
    </row>
    <row r="70" spans="1:12" ht="12" thickTop="1" x14ac:dyDescent="0.2">
      <c r="A70" s="262"/>
      <c r="B70" s="262"/>
      <c r="C70" s="262"/>
      <c r="D70" s="53"/>
      <c r="E70" s="53"/>
      <c r="F70" s="53"/>
      <c r="G70" s="53"/>
      <c r="H70" s="53"/>
      <c r="I70" s="53"/>
      <c r="J70" s="53"/>
      <c r="K70" s="74"/>
    </row>
  </sheetData>
  <sheetProtection algorithmName="SHA-512" hashValue="6crrE+D1yvm+9nTfjDgNO9h3sRv1oWTD5/XmbWb7n7qpY1gDZY/+QgafCWaea9LZ6PrRnxMVdkCcmkGx9ThIMA==" saltValue="w2ocKjIANJ5BgL/p+aVZBA==" spinCount="100000" sheet="1" objects="1" scenarios="1" selectLockedCells="1"/>
  <mergeCells count="16">
    <mergeCell ref="B7:F7"/>
    <mergeCell ref="B4:D4"/>
    <mergeCell ref="E4:F4"/>
    <mergeCell ref="B5:D5"/>
    <mergeCell ref="B6:F6"/>
    <mergeCell ref="A69:J69"/>
    <mergeCell ref="A65:B65"/>
    <mergeCell ref="A70:C70"/>
    <mergeCell ref="B8:F8"/>
    <mergeCell ref="A23:G23"/>
    <mergeCell ref="A28:B28"/>
    <mergeCell ref="A29:B29"/>
    <mergeCell ref="A22:C22"/>
    <mergeCell ref="C28:D28"/>
    <mergeCell ref="A24:G24"/>
    <mergeCell ref="A25:H25"/>
  </mergeCells>
  <conditionalFormatting sqref="J27:J31 J33 C13:I13 J13:J20 C14:C20 D13:I19">
    <cfRule type="cellIs" dxfId="6" priority="16" stopIfTrue="1" operator="equal">
      <formula>0</formula>
    </cfRule>
  </conditionalFormatting>
  <conditionalFormatting sqref="E28:G29">
    <cfRule type="cellIs" dxfId="5" priority="12" stopIfTrue="1" operator="equal">
      <formula>0</formula>
    </cfRule>
  </conditionalFormatting>
  <conditionalFormatting sqref="H28:I29">
    <cfRule type="cellIs" dxfId="4" priority="11" stopIfTrue="1" operator="equal">
      <formula>0</formula>
    </cfRule>
  </conditionalFormatting>
  <conditionalFormatting sqref="J22:J25">
    <cfRule type="cellIs" dxfId="3" priority="10" stopIfTrue="1" operator="equal">
      <formula>0</formula>
    </cfRule>
  </conditionalFormatting>
  <conditionalFormatting sqref="C39:I39 J39:J46 C40:C46 D40:I45 C56:C58 J56:J58 C49:J55">
    <cfRule type="cellIs" dxfId="2" priority="8" stopIfTrue="1" operator="equal">
      <formula>0</formula>
    </cfRule>
  </conditionalFormatting>
  <conditionalFormatting sqref="J67:J68">
    <cfRule type="cellIs" dxfId="1" priority="4" stopIfTrue="1" operator="equal">
      <formula>0</formula>
    </cfRule>
  </conditionalFormatting>
  <conditionalFormatting sqref="J60:J66">
    <cfRule type="cellIs" dxfId="0" priority="1" stopIfTrue="1" operator="equal">
      <formula>0</formula>
    </cfRule>
  </conditionalFormatting>
  <pageMargins left="0.70866141732283472" right="0.19685039370078741" top="0.78740157480314965" bottom="0.39370078740157483" header="0.31496062992125984" footer="0.31496062992125984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6CE92CD333D34D8910845FEE672A7E" ma:contentTypeVersion="14" ma:contentTypeDescription="Ein neues Dokument erstellen." ma:contentTypeScope="" ma:versionID="a357f11944c7e9f57a4e422c73b3c7e3">
  <xsd:schema xmlns:xsd="http://www.w3.org/2001/XMLSchema" xmlns:xs="http://www.w3.org/2001/XMLSchema" xmlns:p="http://schemas.microsoft.com/office/2006/metadata/properties" xmlns:ns2="fca8117c-786f-48dc-86f2-f4eee5ac90b7" xmlns:ns3="8bc241e3-bea5-44f5-a00f-e7d10caed77d" targetNamespace="http://schemas.microsoft.com/office/2006/metadata/properties" ma:root="true" ma:fieldsID="94f74afe0b829dd6e3c1a8303480392c" ns2:_="" ns3:_="">
    <xsd:import namespace="fca8117c-786f-48dc-86f2-f4eee5ac90b7"/>
    <xsd:import namespace="8bc241e3-bea5-44f5-a00f-e7d10caed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a8117c-786f-48dc-86f2-f4eee5ac9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9a4ac2a1-29fe-411f-8a73-dc0c595a92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41e3-bea5-44f5-a00f-e7d10caed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4825d3f5-4563-4d11-9068-7eab714e82b9}" ma:internalName="TaxCatchAll" ma:showField="CatchAllData" ma:web="8bc241e3-bea5-44f5-a00f-e7d10caed7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E1BA43-E03A-44EE-94F2-DDF38F6A13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88F6C7-956B-41F2-8687-6D412F0A4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a8117c-786f-48dc-86f2-f4eee5ac90b7"/>
    <ds:schemaRef ds:uri="8bc241e3-bea5-44f5-a00f-e7d10caed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Grunddaten</vt:lpstr>
      <vt:lpstr>Teilnehmerliste</vt:lpstr>
      <vt:lpstr>Liste Sportzentrum</vt:lpstr>
      <vt:lpstr>Leistungsübersicht</vt:lpstr>
      <vt:lpstr>AnnullationUnterbelegung</vt:lpstr>
      <vt:lpstr>Leistungsübersicht!Druckbereich</vt:lpstr>
      <vt:lpstr>'Liste Sportzentrum'!Drucktitel</vt:lpstr>
    </vt:vector>
  </TitlesOfParts>
  <Manager/>
  <Company>AMMINISTRAZIONE CANTONALE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AIBIL</dc:creator>
  <cp:keywords/>
  <dc:description/>
  <cp:lastModifiedBy>Stefan Grob</cp:lastModifiedBy>
  <cp:revision/>
  <dcterms:created xsi:type="dcterms:W3CDTF">2007-11-15T07:45:09Z</dcterms:created>
  <dcterms:modified xsi:type="dcterms:W3CDTF">2024-04-25T06:02:33Z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