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Y:\900 Administration\Homepage\Dokumente\"/>
    </mc:Choice>
  </mc:AlternateContent>
  <xr:revisionPtr revIDLastSave="0" documentId="13_ncr:1_{E2465164-79F5-4E89-9151-775BA2879E70}" xr6:coauthVersionLast="47" xr6:coauthVersionMax="47" xr10:uidLastSave="{00000000-0000-0000-0000-000000000000}"/>
  <bookViews>
    <workbookView xWindow="-120" yWindow="-120" windowWidth="29040" windowHeight="17640" activeTab="3" xr2:uid="{00000000-000D-0000-FFFF-FFFF00000000}"/>
  </bookViews>
  <sheets>
    <sheet name="Grunddaten" sheetId="13" r:id="rId1"/>
    <sheet name="Teilnehmerliste" sheetId="9" r:id="rId2"/>
    <sheet name="Liste Sportzentrum" sheetId="3" r:id="rId3"/>
    <sheet name="Leistungsübersicht" sheetId="6" r:id="rId4"/>
    <sheet name="Verrechnung Schiessanlage" sheetId="16" state="hidden" r:id="rId5"/>
    <sheet name="Schiessanlage Leistung erfassen" sheetId="14" r:id="rId6"/>
    <sheet name="AnnullationUnterbelegung" sheetId="12" state="hidden" r:id="rId7"/>
  </sheets>
  <definedNames>
    <definedName name="_xlnm.Print_Area" localSheetId="3">Leistungsübersicht!$A$1:$M$52</definedName>
    <definedName name="_xlnm.Print_Titles" localSheetId="2">'Liste Sportzentrum'!$9:$11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6" i="6" l="1"/>
  <c r="M25" i="6"/>
  <c r="BN122" i="14"/>
  <c r="BL122" i="14"/>
  <c r="BJ122" i="14"/>
  <c r="BG122" i="14"/>
  <c r="BE122" i="14"/>
  <c r="BC122" i="14"/>
  <c r="AZ122" i="14"/>
  <c r="AX122" i="14"/>
  <c r="AV122" i="14"/>
  <c r="AS122" i="14"/>
  <c r="AQ122" i="14"/>
  <c r="AO122" i="14"/>
  <c r="AL122" i="14"/>
  <c r="AJ122" i="14"/>
  <c r="AH122" i="14"/>
  <c r="AE122" i="14"/>
  <c r="AC122" i="14"/>
  <c r="AA122" i="14"/>
  <c r="X122" i="14"/>
  <c r="V122" i="14"/>
  <c r="T122" i="14"/>
  <c r="Q122" i="14"/>
  <c r="O122" i="14"/>
  <c r="M122" i="14"/>
  <c r="J122" i="14"/>
  <c r="H122" i="14"/>
  <c r="F122" i="14"/>
  <c r="BO121" i="14" a="1"/>
  <c r="BO121" i="14" s="1"/>
  <c r="BN121" i="14"/>
  <c r="BL121" i="14"/>
  <c r="BJ121" i="14"/>
  <c r="BH121" i="14" a="1"/>
  <c r="BH121" i="14" s="1"/>
  <c r="BG121" i="14"/>
  <c r="BE121" i="14"/>
  <c r="BC121" i="14"/>
  <c r="BA121" i="14" a="1"/>
  <c r="BA121" i="14" s="1"/>
  <c r="AZ121" i="14"/>
  <c r="AX121" i="14"/>
  <c r="AV121" i="14"/>
  <c r="AT121" i="14" a="1"/>
  <c r="AT121" i="14" s="1"/>
  <c r="AS121" i="14"/>
  <c r="AQ121" i="14"/>
  <c r="AO121" i="14"/>
  <c r="AM121" i="14" a="1"/>
  <c r="AM121" i="14" s="1"/>
  <c r="AL121" i="14"/>
  <c r="AJ121" i="14"/>
  <c r="AH121" i="14"/>
  <c r="AF121" i="14" a="1"/>
  <c r="AF121" i="14" s="1"/>
  <c r="AE121" i="14"/>
  <c r="AC121" i="14"/>
  <c r="AA121" i="14"/>
  <c r="Y121" i="14" a="1"/>
  <c r="Y121" i="14" s="1"/>
  <c r="X121" i="14"/>
  <c r="V121" i="14"/>
  <c r="T121" i="14"/>
  <c r="R121" i="14" a="1"/>
  <c r="R121" i="14" s="1"/>
  <c r="Q121" i="14"/>
  <c r="O121" i="14"/>
  <c r="M121" i="14"/>
  <c r="K121" i="14" a="1"/>
  <c r="K121" i="14" s="1"/>
  <c r="J121" i="14"/>
  <c r="H121" i="14"/>
  <c r="F121" i="14"/>
  <c r="BX119" i="14"/>
  <c r="BW119" i="14"/>
  <c r="C119" i="14"/>
  <c r="B119" i="14"/>
  <c r="A119" i="14"/>
  <c r="BX117" i="14"/>
  <c r="BW117" i="14"/>
  <c r="C117" i="14"/>
  <c r="B117" i="14"/>
  <c r="A117" i="14"/>
  <c r="BX115" i="14"/>
  <c r="BW115" i="14"/>
  <c r="C115" i="14"/>
  <c r="B115" i="14"/>
  <c r="A115" i="14"/>
  <c r="BX113" i="14"/>
  <c r="BW113" i="14"/>
  <c r="C113" i="14"/>
  <c r="B113" i="14"/>
  <c r="A113" i="14"/>
  <c r="BX111" i="14"/>
  <c r="BW111" i="14"/>
  <c r="C111" i="14"/>
  <c r="B111" i="14"/>
  <c r="A111" i="14"/>
  <c r="BX109" i="14"/>
  <c r="BW109" i="14"/>
  <c r="C109" i="14"/>
  <c r="B109" i="14"/>
  <c r="A109" i="14"/>
  <c r="BX107" i="14"/>
  <c r="BW107" i="14"/>
  <c r="C107" i="14"/>
  <c r="B107" i="14"/>
  <c r="A107" i="14"/>
  <c r="BX105" i="14"/>
  <c r="BW105" i="14"/>
  <c r="C105" i="14"/>
  <c r="B105" i="14"/>
  <c r="A105" i="14"/>
  <c r="BX103" i="14"/>
  <c r="BW103" i="14"/>
  <c r="C103" i="14"/>
  <c r="B103" i="14"/>
  <c r="A103" i="14"/>
  <c r="BX101" i="14"/>
  <c r="BW101" i="14"/>
  <c r="C101" i="14"/>
  <c r="B101" i="14"/>
  <c r="A101" i="14"/>
  <c r="BX99" i="14"/>
  <c r="BW99" i="14"/>
  <c r="C99" i="14"/>
  <c r="B99" i="14"/>
  <c r="A99" i="14"/>
  <c r="BX97" i="14"/>
  <c r="BW97" i="14"/>
  <c r="C97" i="14"/>
  <c r="B97" i="14"/>
  <c r="A97" i="14"/>
  <c r="BX95" i="14"/>
  <c r="BW95" i="14"/>
  <c r="C95" i="14"/>
  <c r="B95" i="14"/>
  <c r="A95" i="14"/>
  <c r="BX93" i="14"/>
  <c r="BW93" i="14"/>
  <c r="C93" i="14"/>
  <c r="B93" i="14"/>
  <c r="A93" i="14"/>
  <c r="BX91" i="14"/>
  <c r="BW91" i="14"/>
  <c r="C91" i="14"/>
  <c r="B91" i="14"/>
  <c r="A91" i="14"/>
  <c r="BX89" i="14"/>
  <c r="BW89" i="14"/>
  <c r="C89" i="14"/>
  <c r="B89" i="14"/>
  <c r="A89" i="14"/>
  <c r="BX87" i="14"/>
  <c r="BW87" i="14"/>
  <c r="C87" i="14"/>
  <c r="B87" i="14"/>
  <c r="A87" i="14"/>
  <c r="BX85" i="14"/>
  <c r="BW85" i="14"/>
  <c r="C85" i="14"/>
  <c r="B85" i="14"/>
  <c r="A85" i="14"/>
  <c r="BX83" i="14"/>
  <c r="BW83" i="14"/>
  <c r="C83" i="14"/>
  <c r="B83" i="14"/>
  <c r="A83" i="14"/>
  <c r="BX81" i="14"/>
  <c r="BW81" i="14"/>
  <c r="C81" i="14"/>
  <c r="B81" i="14"/>
  <c r="A81" i="14"/>
  <c r="BX79" i="14"/>
  <c r="BW79" i="14"/>
  <c r="C79" i="14"/>
  <c r="B79" i="14"/>
  <c r="A79" i="14"/>
  <c r="BX77" i="14"/>
  <c r="BW77" i="14"/>
  <c r="C77" i="14"/>
  <c r="B77" i="14"/>
  <c r="A77" i="14"/>
  <c r="BX75" i="14"/>
  <c r="BW75" i="14"/>
  <c r="C75" i="14"/>
  <c r="B75" i="14"/>
  <c r="A75" i="14"/>
  <c r="BX73" i="14"/>
  <c r="BW73" i="14"/>
  <c r="C73" i="14"/>
  <c r="B73" i="14"/>
  <c r="A73" i="14"/>
  <c r="BX71" i="14"/>
  <c r="BW71" i="14"/>
  <c r="C71" i="14"/>
  <c r="B71" i="14"/>
  <c r="A71" i="14"/>
  <c r="BX69" i="14"/>
  <c r="BW69" i="14"/>
  <c r="C69" i="14"/>
  <c r="B69" i="14"/>
  <c r="A69" i="14"/>
  <c r="BX67" i="14"/>
  <c r="BW67" i="14"/>
  <c r="C67" i="14"/>
  <c r="B67" i="14"/>
  <c r="A67" i="14"/>
  <c r="BX65" i="14"/>
  <c r="BW65" i="14"/>
  <c r="C65" i="14"/>
  <c r="B65" i="14"/>
  <c r="A65" i="14"/>
  <c r="BX63" i="14"/>
  <c r="BW63" i="14"/>
  <c r="C63" i="14"/>
  <c r="B63" i="14"/>
  <c r="A63" i="14"/>
  <c r="BX61" i="14"/>
  <c r="BW61" i="14"/>
  <c r="C61" i="14"/>
  <c r="B61" i="14"/>
  <c r="A61" i="14"/>
  <c r="BX59" i="14"/>
  <c r="BW59" i="14"/>
  <c r="C59" i="14"/>
  <c r="B59" i="14"/>
  <c r="A59" i="14"/>
  <c r="BX57" i="14"/>
  <c r="BW57" i="14"/>
  <c r="C57" i="14"/>
  <c r="B57" i="14"/>
  <c r="A57" i="14"/>
  <c r="BX55" i="14"/>
  <c r="BW55" i="14"/>
  <c r="C55" i="14"/>
  <c r="B55" i="14"/>
  <c r="A55" i="14"/>
  <c r="BX53" i="14"/>
  <c r="BW53" i="14"/>
  <c r="C53" i="14"/>
  <c r="B53" i="14"/>
  <c r="A53" i="14"/>
  <c r="BX51" i="14"/>
  <c r="BW51" i="14"/>
  <c r="C51" i="14"/>
  <c r="B51" i="14"/>
  <c r="A51" i="14"/>
  <c r="BX49" i="14"/>
  <c r="BW49" i="14"/>
  <c r="C49" i="14"/>
  <c r="B49" i="14"/>
  <c r="A49" i="14"/>
  <c r="BX47" i="14"/>
  <c r="BW47" i="14"/>
  <c r="C47" i="14"/>
  <c r="B47" i="14"/>
  <c r="A47" i="14"/>
  <c r="BX45" i="14"/>
  <c r="BW45" i="14"/>
  <c r="C45" i="14"/>
  <c r="B45" i="14"/>
  <c r="A45" i="14"/>
  <c r="BX43" i="14"/>
  <c r="BW43" i="14"/>
  <c r="C43" i="14"/>
  <c r="B43" i="14"/>
  <c r="A43" i="14"/>
  <c r="BX41" i="14"/>
  <c r="BW41" i="14"/>
  <c r="C41" i="14"/>
  <c r="B41" i="14"/>
  <c r="A41" i="14"/>
  <c r="BX39" i="14"/>
  <c r="BW39" i="14"/>
  <c r="C39" i="14"/>
  <c r="B39" i="14"/>
  <c r="A39" i="14"/>
  <c r="BX37" i="14"/>
  <c r="BW37" i="14"/>
  <c r="C37" i="14"/>
  <c r="B37" i="14"/>
  <c r="A37" i="14"/>
  <c r="BX35" i="14"/>
  <c r="BW35" i="14"/>
  <c r="C35" i="14"/>
  <c r="B35" i="14"/>
  <c r="A35" i="14"/>
  <c r="BX33" i="14"/>
  <c r="BW33" i="14"/>
  <c r="C33" i="14"/>
  <c r="B33" i="14"/>
  <c r="A33" i="14"/>
  <c r="BX31" i="14"/>
  <c r="BW31" i="14"/>
  <c r="C31" i="14"/>
  <c r="B31" i="14"/>
  <c r="A31" i="14"/>
  <c r="BX29" i="14"/>
  <c r="BW29" i="14"/>
  <c r="C29" i="14"/>
  <c r="B29" i="14"/>
  <c r="A29" i="14"/>
  <c r="BX27" i="14"/>
  <c r="BW27" i="14"/>
  <c r="C27" i="14"/>
  <c r="B27" i="14"/>
  <c r="A27" i="14"/>
  <c r="BX25" i="14"/>
  <c r="BW25" i="14"/>
  <c r="C25" i="14"/>
  <c r="B25" i="14"/>
  <c r="A25" i="14"/>
  <c r="BX23" i="14"/>
  <c r="BW23" i="14"/>
  <c r="C23" i="14"/>
  <c r="B23" i="14"/>
  <c r="A23" i="14"/>
  <c r="BX21" i="14"/>
  <c r="BW21" i="14"/>
  <c r="C21" i="14"/>
  <c r="B21" i="14"/>
  <c r="A21" i="14"/>
  <c r="BX19" i="14"/>
  <c r="BW19" i="14"/>
  <c r="A19" i="14"/>
  <c r="BX17" i="14"/>
  <c r="BW17" i="14"/>
  <c r="C17" i="14"/>
  <c r="B17" i="14"/>
  <c r="A17" i="14"/>
  <c r="BX15" i="14"/>
  <c r="BW15" i="14"/>
  <c r="B15" i="14"/>
  <c r="A15" i="14"/>
  <c r="BX13" i="14"/>
  <c r="BW13" i="14"/>
  <c r="A13" i="14"/>
  <c r="BX11" i="14"/>
  <c r="BW11" i="14"/>
  <c r="A11" i="14"/>
  <c r="I7" i="14"/>
  <c r="P7" i="14" s="1"/>
  <c r="W7" i="14" s="1"/>
  <c r="AD7" i="14" s="1"/>
  <c r="AK7" i="14" s="1"/>
  <c r="AR7" i="14" s="1"/>
  <c r="AY7" i="14" s="1"/>
  <c r="BF7" i="14" s="1"/>
  <c r="BM7" i="14" s="1"/>
  <c r="F7" i="14"/>
  <c r="M7" i="14" s="1"/>
  <c r="T7" i="14" s="1"/>
  <c r="AA7" i="14" s="1"/>
  <c r="AH7" i="14" s="1"/>
  <c r="AO7" i="14" s="1"/>
  <c r="AV7" i="14" s="1"/>
  <c r="BC7" i="14" s="1"/>
  <c r="BJ7" i="14" s="1"/>
  <c r="I5" i="14"/>
  <c r="C5" i="14"/>
  <c r="I2" i="14"/>
  <c r="C2" i="14"/>
  <c r="C19" i="14"/>
  <c r="B19" i="14"/>
  <c r="C15" i="14"/>
  <c r="C13" i="14"/>
  <c r="B13" i="14"/>
  <c r="C11" i="14"/>
  <c r="B11" i="14"/>
  <c r="BI10" i="3"/>
  <c r="BB10" i="3"/>
  <c r="AU10" i="3"/>
  <c r="AN10" i="3"/>
  <c r="D47" i="12"/>
  <c r="E47" i="12"/>
  <c r="F47" i="12"/>
  <c r="G47" i="12"/>
  <c r="H47" i="12"/>
  <c r="I47" i="12"/>
  <c r="J47" i="12"/>
  <c r="K47" i="12"/>
  <c r="C47" i="12"/>
  <c r="D11" i="12"/>
  <c r="E11" i="12"/>
  <c r="F11" i="12"/>
  <c r="G11" i="12"/>
  <c r="H11" i="12"/>
  <c r="I11" i="12"/>
  <c r="J11" i="12"/>
  <c r="K11" i="12"/>
  <c r="C11" i="12"/>
  <c r="C37" i="12"/>
  <c r="D37" i="12"/>
  <c r="E37" i="12"/>
  <c r="F37" i="12"/>
  <c r="G37" i="12"/>
  <c r="H37" i="12"/>
  <c r="I37" i="12"/>
  <c r="J37" i="12"/>
  <c r="K37" i="12"/>
  <c r="Q3" i="13"/>
  <c r="P3" i="13"/>
  <c r="O3" i="13"/>
  <c r="N3" i="13"/>
  <c r="M3" i="13"/>
  <c r="L3" i="13"/>
  <c r="K3" i="13"/>
  <c r="J3" i="13"/>
  <c r="I3" i="13"/>
  <c r="Q4" i="13"/>
  <c r="P4" i="13"/>
  <c r="O4" i="13"/>
  <c r="N4" i="13"/>
  <c r="M4" i="13"/>
  <c r="L4" i="13"/>
  <c r="K4" i="13"/>
  <c r="I4" i="13"/>
  <c r="J4" i="13"/>
  <c r="L50" i="12"/>
  <c r="L51" i="12"/>
  <c r="L52" i="12"/>
  <c r="L53" i="12"/>
  <c r="L54" i="12"/>
  <c r="L55" i="12"/>
  <c r="L49" i="12"/>
  <c r="L39" i="12"/>
  <c r="L40" i="12"/>
  <c r="L41" i="12"/>
  <c r="L42" i="12"/>
  <c r="L43" i="12"/>
  <c r="L44" i="12"/>
  <c r="L45" i="12"/>
  <c r="L19" i="12"/>
  <c r="L14" i="12"/>
  <c r="L15" i="12"/>
  <c r="L16" i="12"/>
  <c r="L17" i="12"/>
  <c r="L18" i="12"/>
  <c r="M13" i="12"/>
  <c r="L13" i="12"/>
  <c r="B3" i="16"/>
  <c r="C17" i="16"/>
  <c r="D17" i="16"/>
  <c r="D59" i="16"/>
  <c r="D58" i="16"/>
  <c r="D57" i="16"/>
  <c r="C59" i="16"/>
  <c r="BM121" i="14"/>
  <c r="B59" i="16" s="1"/>
  <c r="C58" i="16"/>
  <c r="BK121" i="14"/>
  <c r="B58" i="16" s="1"/>
  <c r="C57" i="16"/>
  <c r="BI121" i="14"/>
  <c r="B57" i="16" s="1"/>
  <c r="D53" i="16"/>
  <c r="D52" i="16"/>
  <c r="D51" i="16"/>
  <c r="C53" i="16"/>
  <c r="BF121" i="14"/>
  <c r="B53" i="16" s="1"/>
  <c r="C52" i="16"/>
  <c r="BD121" i="14"/>
  <c r="B52" i="16" s="1"/>
  <c r="C51" i="16"/>
  <c r="BB121" i="14"/>
  <c r="B51" i="16" s="1"/>
  <c r="D47" i="16"/>
  <c r="D46" i="16"/>
  <c r="D45" i="16"/>
  <c r="C47" i="16"/>
  <c r="AY121" i="14"/>
  <c r="B47" i="16" s="1"/>
  <c r="C46" i="16"/>
  <c r="AW121" i="14"/>
  <c r="B46" i="16" s="1"/>
  <c r="C45" i="16"/>
  <c r="AU121" i="14"/>
  <c r="B45" i="16" s="1"/>
  <c r="D41" i="16"/>
  <c r="D40" i="16"/>
  <c r="D39" i="16"/>
  <c r="C41" i="16"/>
  <c r="AR121" i="14"/>
  <c r="B41" i="16" s="1"/>
  <c r="C40" i="16"/>
  <c r="AP121" i="14"/>
  <c r="B40" i="16" s="1"/>
  <c r="C39" i="16"/>
  <c r="AN121" i="14"/>
  <c r="B39" i="16" s="1"/>
  <c r="C5" i="16"/>
  <c r="D3" i="16"/>
  <c r="A56" i="16" l="1"/>
  <c r="A50" i="16"/>
  <c r="A44" i="16"/>
  <c r="A38" i="16"/>
  <c r="A32" i="16"/>
  <c r="A26" i="16"/>
  <c r="A14" i="16"/>
  <c r="A20" i="16"/>
  <c r="A8" i="16"/>
  <c r="D9" i="16" l="1"/>
  <c r="C9" i="16"/>
  <c r="D34" i="16"/>
  <c r="C34" i="16"/>
  <c r="D35" i="16"/>
  <c r="C35" i="16"/>
  <c r="AK121" i="14"/>
  <c r="B35" i="16" s="1"/>
  <c r="AI121" i="14"/>
  <c r="B34" i="16" s="1"/>
  <c r="AG121" i="14"/>
  <c r="B33" i="16" s="1"/>
  <c r="AD121" i="14"/>
  <c r="B29" i="16" s="1"/>
  <c r="AB121" i="14"/>
  <c r="B28" i="16" s="1"/>
  <c r="Z121" i="14"/>
  <c r="B27" i="16" s="1"/>
  <c r="W121" i="14"/>
  <c r="B23" i="16" s="1"/>
  <c r="U121" i="14"/>
  <c r="B22" i="16" s="1"/>
  <c r="S121" i="14"/>
  <c r="B21" i="16" s="1"/>
  <c r="P121" i="14"/>
  <c r="B17" i="16" s="1"/>
  <c r="N121" i="14"/>
  <c r="B16" i="16" s="1"/>
  <c r="L121" i="14"/>
  <c r="B15" i="16" s="1"/>
  <c r="I121" i="14"/>
  <c r="B11" i="16" s="1"/>
  <c r="G121" i="14"/>
  <c r="B10" i="16" s="1"/>
  <c r="E121" i="14"/>
  <c r="K15" i="6"/>
  <c r="J15" i="6"/>
  <c r="I15" i="6"/>
  <c r="H15" i="6"/>
  <c r="K14" i="6"/>
  <c r="J14" i="6"/>
  <c r="I14" i="6"/>
  <c r="H14" i="6"/>
  <c r="K13" i="6"/>
  <c r="J13" i="6"/>
  <c r="I13" i="6"/>
  <c r="H13" i="6"/>
  <c r="K12" i="6"/>
  <c r="J12" i="6"/>
  <c r="I12" i="6"/>
  <c r="H12" i="6"/>
  <c r="BU68" i="3"/>
  <c r="M29" i="6"/>
  <c r="M28" i="6"/>
  <c r="L22" i="6"/>
  <c r="M41" i="6"/>
  <c r="M42" i="6"/>
  <c r="L33" i="6"/>
  <c r="M33" i="6" s="1"/>
  <c r="L34" i="6"/>
  <c r="M34" i="6" s="1"/>
  <c r="L35" i="6"/>
  <c r="M35" i="6" s="1"/>
  <c r="L38" i="6"/>
  <c r="M38" i="6" s="1"/>
  <c r="L39" i="6"/>
  <c r="M39" i="6" s="1"/>
  <c r="L40" i="6"/>
  <c r="M40" i="6" s="1"/>
  <c r="L41" i="6"/>
  <c r="L42" i="6"/>
  <c r="L32" i="6"/>
  <c r="M32" i="6" s="1"/>
  <c r="L21" i="6"/>
  <c r="L12" i="6"/>
  <c r="K21" i="6"/>
  <c r="K20" i="6"/>
  <c r="J21" i="6"/>
  <c r="J20" i="6"/>
  <c r="K19" i="6"/>
  <c r="J19" i="6"/>
  <c r="I21" i="6"/>
  <c r="I20" i="6"/>
  <c r="I19" i="6"/>
  <c r="H21" i="6"/>
  <c r="H20" i="6"/>
  <c r="H19" i="6"/>
  <c r="CB13" i="3"/>
  <c r="CC13" i="3"/>
  <c r="CD13" i="3"/>
  <c r="CE13" i="3"/>
  <c r="CF13" i="3"/>
  <c r="CG13" i="3"/>
  <c r="CH13" i="3"/>
  <c r="CI13" i="3"/>
  <c r="CJ13" i="3"/>
  <c r="CB14" i="3"/>
  <c r="CC14" i="3"/>
  <c r="CD14" i="3"/>
  <c r="CE14" i="3"/>
  <c r="CF14" i="3"/>
  <c r="CG14" i="3"/>
  <c r="CH14" i="3"/>
  <c r="CI14" i="3"/>
  <c r="CJ14" i="3"/>
  <c r="CB15" i="3"/>
  <c r="CC15" i="3"/>
  <c r="CD15" i="3"/>
  <c r="CE15" i="3"/>
  <c r="CF15" i="3"/>
  <c r="CG15" i="3"/>
  <c r="CH15" i="3"/>
  <c r="CI15" i="3"/>
  <c r="CJ15" i="3"/>
  <c r="CB16" i="3"/>
  <c r="CC16" i="3"/>
  <c r="CD16" i="3"/>
  <c r="CE16" i="3"/>
  <c r="CF16" i="3"/>
  <c r="CG16" i="3"/>
  <c r="CH16" i="3"/>
  <c r="CI16" i="3"/>
  <c r="CJ16" i="3"/>
  <c r="CB17" i="3"/>
  <c r="CC17" i="3"/>
  <c r="CD17" i="3"/>
  <c r="CE17" i="3"/>
  <c r="CF17" i="3"/>
  <c r="CG17" i="3"/>
  <c r="CH17" i="3"/>
  <c r="CI17" i="3"/>
  <c r="CJ17" i="3"/>
  <c r="CB18" i="3"/>
  <c r="CC18" i="3"/>
  <c r="CD18" i="3"/>
  <c r="CE18" i="3"/>
  <c r="CF18" i="3"/>
  <c r="CG18" i="3"/>
  <c r="CH18" i="3"/>
  <c r="CI18" i="3"/>
  <c r="CJ18" i="3"/>
  <c r="CB19" i="3"/>
  <c r="CC19" i="3"/>
  <c r="CD19" i="3"/>
  <c r="CE19" i="3"/>
  <c r="CF19" i="3"/>
  <c r="CG19" i="3"/>
  <c r="CH19" i="3"/>
  <c r="CI19" i="3"/>
  <c r="CJ19" i="3"/>
  <c r="CB20" i="3"/>
  <c r="CC20" i="3"/>
  <c r="CD20" i="3"/>
  <c r="CE20" i="3"/>
  <c r="CF20" i="3"/>
  <c r="CG20" i="3"/>
  <c r="CH20" i="3"/>
  <c r="CI20" i="3"/>
  <c r="CJ20" i="3"/>
  <c r="CB21" i="3"/>
  <c r="CC21" i="3"/>
  <c r="CD21" i="3"/>
  <c r="CE21" i="3"/>
  <c r="CF21" i="3"/>
  <c r="CG21" i="3"/>
  <c r="CH21" i="3"/>
  <c r="CI21" i="3"/>
  <c r="CJ21" i="3"/>
  <c r="CB22" i="3"/>
  <c r="CC22" i="3"/>
  <c r="CD22" i="3"/>
  <c r="CE22" i="3"/>
  <c r="CF22" i="3"/>
  <c r="CG22" i="3"/>
  <c r="CH22" i="3"/>
  <c r="CI22" i="3"/>
  <c r="CJ22" i="3"/>
  <c r="CB23" i="3"/>
  <c r="CC23" i="3"/>
  <c r="CD23" i="3"/>
  <c r="CE23" i="3"/>
  <c r="CF23" i="3"/>
  <c r="CG23" i="3"/>
  <c r="CH23" i="3"/>
  <c r="CI23" i="3"/>
  <c r="CJ23" i="3"/>
  <c r="CB24" i="3"/>
  <c r="CC24" i="3"/>
  <c r="CD24" i="3"/>
  <c r="CE24" i="3"/>
  <c r="CF24" i="3"/>
  <c r="CG24" i="3"/>
  <c r="CH24" i="3"/>
  <c r="CI24" i="3"/>
  <c r="CJ24" i="3"/>
  <c r="CB25" i="3"/>
  <c r="CC25" i="3"/>
  <c r="CD25" i="3"/>
  <c r="CE25" i="3"/>
  <c r="CF25" i="3"/>
  <c r="CG25" i="3"/>
  <c r="CH25" i="3"/>
  <c r="CI25" i="3"/>
  <c r="CJ25" i="3"/>
  <c r="CB26" i="3"/>
  <c r="CC26" i="3"/>
  <c r="CD26" i="3"/>
  <c r="CE26" i="3"/>
  <c r="CF26" i="3"/>
  <c r="CG26" i="3"/>
  <c r="CH26" i="3"/>
  <c r="CI26" i="3"/>
  <c r="CJ26" i="3"/>
  <c r="CB27" i="3"/>
  <c r="CC27" i="3"/>
  <c r="CD27" i="3"/>
  <c r="CE27" i="3"/>
  <c r="CF27" i="3"/>
  <c r="CG27" i="3"/>
  <c r="CH27" i="3"/>
  <c r="CI27" i="3"/>
  <c r="CJ27" i="3"/>
  <c r="CB28" i="3"/>
  <c r="CC28" i="3"/>
  <c r="CD28" i="3"/>
  <c r="CE28" i="3"/>
  <c r="CF28" i="3"/>
  <c r="CG28" i="3"/>
  <c r="CH28" i="3"/>
  <c r="CI28" i="3"/>
  <c r="CJ28" i="3"/>
  <c r="CB29" i="3"/>
  <c r="CC29" i="3"/>
  <c r="CD29" i="3"/>
  <c r="CE29" i="3"/>
  <c r="CF29" i="3"/>
  <c r="CG29" i="3"/>
  <c r="CH29" i="3"/>
  <c r="CI29" i="3"/>
  <c r="CJ29" i="3"/>
  <c r="CB30" i="3"/>
  <c r="CC30" i="3"/>
  <c r="CD30" i="3"/>
  <c r="CE30" i="3"/>
  <c r="CF30" i="3"/>
  <c r="CG30" i="3"/>
  <c r="CH30" i="3"/>
  <c r="CI30" i="3"/>
  <c r="CJ30" i="3"/>
  <c r="CB31" i="3"/>
  <c r="CC31" i="3"/>
  <c r="CD31" i="3"/>
  <c r="CE31" i="3"/>
  <c r="CF31" i="3"/>
  <c r="CG31" i="3"/>
  <c r="CH31" i="3"/>
  <c r="CI31" i="3"/>
  <c r="CJ31" i="3"/>
  <c r="CB32" i="3"/>
  <c r="CC32" i="3"/>
  <c r="CD32" i="3"/>
  <c r="CE32" i="3"/>
  <c r="CF32" i="3"/>
  <c r="CG32" i="3"/>
  <c r="CH32" i="3"/>
  <c r="CI32" i="3"/>
  <c r="CJ32" i="3"/>
  <c r="CB33" i="3"/>
  <c r="CC33" i="3"/>
  <c r="CD33" i="3"/>
  <c r="CE33" i="3"/>
  <c r="CF33" i="3"/>
  <c r="CG33" i="3"/>
  <c r="CH33" i="3"/>
  <c r="CI33" i="3"/>
  <c r="CJ33" i="3"/>
  <c r="CB34" i="3"/>
  <c r="CC34" i="3"/>
  <c r="CD34" i="3"/>
  <c r="CE34" i="3"/>
  <c r="CF34" i="3"/>
  <c r="CG34" i="3"/>
  <c r="CH34" i="3"/>
  <c r="CI34" i="3"/>
  <c r="CJ34" i="3"/>
  <c r="CB35" i="3"/>
  <c r="CC35" i="3"/>
  <c r="CD35" i="3"/>
  <c r="CE35" i="3"/>
  <c r="CF35" i="3"/>
  <c r="CG35" i="3"/>
  <c r="CH35" i="3"/>
  <c r="CI35" i="3"/>
  <c r="CJ35" i="3"/>
  <c r="CB36" i="3"/>
  <c r="CC36" i="3"/>
  <c r="CD36" i="3"/>
  <c r="CE36" i="3"/>
  <c r="CF36" i="3"/>
  <c r="CG36" i="3"/>
  <c r="CH36" i="3"/>
  <c r="CI36" i="3"/>
  <c r="CJ36" i="3"/>
  <c r="CB37" i="3"/>
  <c r="CC37" i="3"/>
  <c r="CD37" i="3"/>
  <c r="CE37" i="3"/>
  <c r="CF37" i="3"/>
  <c r="CG37" i="3"/>
  <c r="CH37" i="3"/>
  <c r="CI37" i="3"/>
  <c r="CJ37" i="3"/>
  <c r="CB38" i="3"/>
  <c r="CC38" i="3"/>
  <c r="CD38" i="3"/>
  <c r="CE38" i="3"/>
  <c r="CF38" i="3"/>
  <c r="CG38" i="3"/>
  <c r="CH38" i="3"/>
  <c r="CI38" i="3"/>
  <c r="CJ38" i="3"/>
  <c r="CB39" i="3"/>
  <c r="CC39" i="3"/>
  <c r="CD39" i="3"/>
  <c r="CE39" i="3"/>
  <c r="CF39" i="3"/>
  <c r="CG39" i="3"/>
  <c r="CH39" i="3"/>
  <c r="CI39" i="3"/>
  <c r="CJ39" i="3"/>
  <c r="CB40" i="3"/>
  <c r="CC40" i="3"/>
  <c r="CD40" i="3"/>
  <c r="CE40" i="3"/>
  <c r="CF40" i="3"/>
  <c r="CG40" i="3"/>
  <c r="CH40" i="3"/>
  <c r="CI40" i="3"/>
  <c r="CJ40" i="3"/>
  <c r="CB41" i="3"/>
  <c r="CC41" i="3"/>
  <c r="CD41" i="3"/>
  <c r="CE41" i="3"/>
  <c r="CF41" i="3"/>
  <c r="CG41" i="3"/>
  <c r="CH41" i="3"/>
  <c r="CI41" i="3"/>
  <c r="CJ41" i="3"/>
  <c r="CB42" i="3"/>
  <c r="CC42" i="3"/>
  <c r="CD42" i="3"/>
  <c r="CE42" i="3"/>
  <c r="CF42" i="3"/>
  <c r="CG42" i="3"/>
  <c r="CH42" i="3"/>
  <c r="CI42" i="3"/>
  <c r="CJ42" i="3"/>
  <c r="CB43" i="3"/>
  <c r="CC43" i="3"/>
  <c r="CD43" i="3"/>
  <c r="CE43" i="3"/>
  <c r="CF43" i="3"/>
  <c r="CG43" i="3"/>
  <c r="CH43" i="3"/>
  <c r="CI43" i="3"/>
  <c r="CJ43" i="3"/>
  <c r="CB44" i="3"/>
  <c r="CC44" i="3"/>
  <c r="CD44" i="3"/>
  <c r="CE44" i="3"/>
  <c r="CF44" i="3"/>
  <c r="CG44" i="3"/>
  <c r="CH44" i="3"/>
  <c r="CI44" i="3"/>
  <c r="CJ44" i="3"/>
  <c r="CB45" i="3"/>
  <c r="CC45" i="3"/>
  <c r="CD45" i="3"/>
  <c r="CE45" i="3"/>
  <c r="CF45" i="3"/>
  <c r="CG45" i="3"/>
  <c r="CH45" i="3"/>
  <c r="CI45" i="3"/>
  <c r="CJ45" i="3"/>
  <c r="CB46" i="3"/>
  <c r="CC46" i="3"/>
  <c r="CD46" i="3"/>
  <c r="CE46" i="3"/>
  <c r="CF46" i="3"/>
  <c r="CG46" i="3"/>
  <c r="CH46" i="3"/>
  <c r="CI46" i="3"/>
  <c r="CJ46" i="3"/>
  <c r="CB47" i="3"/>
  <c r="CC47" i="3"/>
  <c r="CD47" i="3"/>
  <c r="CE47" i="3"/>
  <c r="CF47" i="3"/>
  <c r="CG47" i="3"/>
  <c r="CH47" i="3"/>
  <c r="CI47" i="3"/>
  <c r="CJ47" i="3"/>
  <c r="CB48" i="3"/>
  <c r="CC48" i="3"/>
  <c r="CD48" i="3"/>
  <c r="CE48" i="3"/>
  <c r="CF48" i="3"/>
  <c r="CG48" i="3"/>
  <c r="CH48" i="3"/>
  <c r="CI48" i="3"/>
  <c r="CJ48" i="3"/>
  <c r="CB49" i="3"/>
  <c r="CC49" i="3"/>
  <c r="CD49" i="3"/>
  <c r="CE49" i="3"/>
  <c r="CF49" i="3"/>
  <c r="CG49" i="3"/>
  <c r="CH49" i="3"/>
  <c r="CI49" i="3"/>
  <c r="CJ49" i="3"/>
  <c r="CB50" i="3"/>
  <c r="CC50" i="3"/>
  <c r="CD50" i="3"/>
  <c r="CE50" i="3"/>
  <c r="CF50" i="3"/>
  <c r="CG50" i="3"/>
  <c r="CH50" i="3"/>
  <c r="CI50" i="3"/>
  <c r="CJ50" i="3"/>
  <c r="CB51" i="3"/>
  <c r="CC51" i="3"/>
  <c r="CD51" i="3"/>
  <c r="CE51" i="3"/>
  <c r="CF51" i="3"/>
  <c r="CG51" i="3"/>
  <c r="CH51" i="3"/>
  <c r="CI51" i="3"/>
  <c r="CJ51" i="3"/>
  <c r="CB52" i="3"/>
  <c r="CC52" i="3"/>
  <c r="CD52" i="3"/>
  <c r="CE52" i="3"/>
  <c r="CF52" i="3"/>
  <c r="CG52" i="3"/>
  <c r="CH52" i="3"/>
  <c r="CI52" i="3"/>
  <c r="CJ52" i="3"/>
  <c r="CB53" i="3"/>
  <c r="CC53" i="3"/>
  <c r="CD53" i="3"/>
  <c r="CE53" i="3"/>
  <c r="CF53" i="3"/>
  <c r="CG53" i="3"/>
  <c r="CH53" i="3"/>
  <c r="CI53" i="3"/>
  <c r="CJ53" i="3"/>
  <c r="CB54" i="3"/>
  <c r="CC54" i="3"/>
  <c r="CD54" i="3"/>
  <c r="CE54" i="3"/>
  <c r="CF54" i="3"/>
  <c r="CG54" i="3"/>
  <c r="CH54" i="3"/>
  <c r="CI54" i="3"/>
  <c r="CJ54" i="3"/>
  <c r="CB55" i="3"/>
  <c r="CC55" i="3"/>
  <c r="CD55" i="3"/>
  <c r="CE55" i="3"/>
  <c r="CF55" i="3"/>
  <c r="CG55" i="3"/>
  <c r="CH55" i="3"/>
  <c r="CI55" i="3"/>
  <c r="CJ55" i="3"/>
  <c r="CB56" i="3"/>
  <c r="CC56" i="3"/>
  <c r="CD56" i="3"/>
  <c r="CE56" i="3"/>
  <c r="CF56" i="3"/>
  <c r="CG56" i="3"/>
  <c r="CH56" i="3"/>
  <c r="CI56" i="3"/>
  <c r="CJ56" i="3"/>
  <c r="CB57" i="3"/>
  <c r="CC57" i="3"/>
  <c r="CD57" i="3"/>
  <c r="CE57" i="3"/>
  <c r="CF57" i="3"/>
  <c r="CG57" i="3"/>
  <c r="CH57" i="3"/>
  <c r="CI57" i="3"/>
  <c r="CJ57" i="3"/>
  <c r="CB58" i="3"/>
  <c r="CC58" i="3"/>
  <c r="CD58" i="3"/>
  <c r="CE58" i="3"/>
  <c r="CF58" i="3"/>
  <c r="CG58" i="3"/>
  <c r="CH58" i="3"/>
  <c r="CI58" i="3"/>
  <c r="CJ58" i="3"/>
  <c r="CB59" i="3"/>
  <c r="CC59" i="3"/>
  <c r="CD59" i="3"/>
  <c r="CE59" i="3"/>
  <c r="CF59" i="3"/>
  <c r="CG59" i="3"/>
  <c r="CH59" i="3"/>
  <c r="CI59" i="3"/>
  <c r="CJ59" i="3"/>
  <c r="CB60" i="3"/>
  <c r="CC60" i="3"/>
  <c r="CD60" i="3"/>
  <c r="CE60" i="3"/>
  <c r="CF60" i="3"/>
  <c r="CG60" i="3"/>
  <c r="CH60" i="3"/>
  <c r="CI60" i="3"/>
  <c r="CJ60" i="3"/>
  <c r="CB61" i="3"/>
  <c r="CC61" i="3"/>
  <c r="CD61" i="3"/>
  <c r="CE61" i="3"/>
  <c r="CF61" i="3"/>
  <c r="CG61" i="3"/>
  <c r="CH61" i="3"/>
  <c r="CI61" i="3"/>
  <c r="CJ61" i="3"/>
  <c r="CB62" i="3"/>
  <c r="CC62" i="3"/>
  <c r="CD62" i="3"/>
  <c r="CE62" i="3"/>
  <c r="CF62" i="3"/>
  <c r="CG62" i="3"/>
  <c r="CH62" i="3"/>
  <c r="CI62" i="3"/>
  <c r="CJ62" i="3"/>
  <c r="CB63" i="3"/>
  <c r="CC63" i="3"/>
  <c r="CD63" i="3"/>
  <c r="CE63" i="3"/>
  <c r="CF63" i="3"/>
  <c r="CG63" i="3"/>
  <c r="CH63" i="3"/>
  <c r="CI63" i="3"/>
  <c r="CJ63" i="3"/>
  <c r="CB64" i="3"/>
  <c r="CC64" i="3"/>
  <c r="CD64" i="3"/>
  <c r="CE64" i="3"/>
  <c r="CF64" i="3"/>
  <c r="CG64" i="3"/>
  <c r="CH64" i="3"/>
  <c r="CI64" i="3"/>
  <c r="CJ64" i="3"/>
  <c r="CB65" i="3"/>
  <c r="CC65" i="3"/>
  <c r="CD65" i="3"/>
  <c r="CE65" i="3"/>
  <c r="CF65" i="3"/>
  <c r="CG65" i="3"/>
  <c r="CH65" i="3"/>
  <c r="CI65" i="3"/>
  <c r="CJ65" i="3"/>
  <c r="CB66" i="3"/>
  <c r="CC66" i="3"/>
  <c r="CD66" i="3"/>
  <c r="CE66" i="3"/>
  <c r="CF66" i="3"/>
  <c r="CG66" i="3"/>
  <c r="CH66" i="3"/>
  <c r="CI66" i="3"/>
  <c r="CJ66" i="3"/>
  <c r="CJ12" i="3"/>
  <c r="CJ68" i="3" s="1"/>
  <c r="CI12" i="3"/>
  <c r="CI68" i="3" s="1"/>
  <c r="CH12" i="3"/>
  <c r="CH68" i="3" s="1"/>
  <c r="CG12" i="3"/>
  <c r="CG68" i="3" s="1"/>
  <c r="CF12" i="3"/>
  <c r="CF68" i="3" s="1"/>
  <c r="CE12" i="3"/>
  <c r="CE68" i="3" s="1"/>
  <c r="CD12" i="3"/>
  <c r="CD68" i="3" s="1"/>
  <c r="CC12" i="3"/>
  <c r="CC68" i="3" s="1"/>
  <c r="CB12" i="3"/>
  <c r="CB68" i="3" s="1"/>
  <c r="M22" i="6"/>
  <c r="L16" i="6"/>
  <c r="M16" i="6" s="1"/>
  <c r="BA68" i="3"/>
  <c r="AZ68" i="3"/>
  <c r="AY68" i="3"/>
  <c r="AX68" i="3"/>
  <c r="AW68" i="3"/>
  <c r="AV68" i="3"/>
  <c r="AU68" i="3"/>
  <c r="AT68" i="3"/>
  <c r="AS68" i="3"/>
  <c r="AR68" i="3"/>
  <c r="AQ68" i="3"/>
  <c r="AP68" i="3"/>
  <c r="AO68" i="3"/>
  <c r="AN68" i="3"/>
  <c r="A61" i="3"/>
  <c r="B61" i="3"/>
  <c r="C61" i="3"/>
  <c r="D61" i="3"/>
  <c r="A62" i="3"/>
  <c r="B62" i="3"/>
  <c r="C62" i="3"/>
  <c r="D62" i="3"/>
  <c r="A63" i="3"/>
  <c r="B63" i="3"/>
  <c r="C63" i="3"/>
  <c r="D63" i="3"/>
  <c r="A64" i="3"/>
  <c r="B64" i="3"/>
  <c r="C64" i="3"/>
  <c r="D64" i="3"/>
  <c r="A65" i="3"/>
  <c r="B65" i="3"/>
  <c r="C65" i="3"/>
  <c r="D65" i="3"/>
  <c r="A66" i="3"/>
  <c r="B66" i="3"/>
  <c r="C66" i="3"/>
  <c r="D66" i="3"/>
  <c r="D33" i="16"/>
  <c r="C33" i="16"/>
  <c r="B9" i="16" l="1"/>
  <c r="B63" i="16" s="1"/>
  <c r="B65" i="16" s="1"/>
  <c r="M37" i="6" s="1"/>
  <c r="D29" i="16"/>
  <c r="D28" i="16"/>
  <c r="D27" i="16"/>
  <c r="D23" i="16"/>
  <c r="D22" i="16"/>
  <c r="D21" i="16"/>
  <c r="D16" i="16"/>
  <c r="D15" i="16"/>
  <c r="D11" i="16"/>
  <c r="D10" i="16"/>
  <c r="D63" i="16" s="1"/>
  <c r="C29" i="16"/>
  <c r="C28" i="16"/>
  <c r="C27" i="16"/>
  <c r="C23" i="16"/>
  <c r="C22" i="16"/>
  <c r="C21" i="16"/>
  <c r="C16" i="16"/>
  <c r="C15" i="16"/>
  <c r="C11" i="16"/>
  <c r="C10" i="16"/>
  <c r="C63" i="16" s="1"/>
  <c r="B14" i="3"/>
  <c r="C14" i="3"/>
  <c r="D14" i="3"/>
  <c r="B15" i="3"/>
  <c r="C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  <c r="B22" i="3"/>
  <c r="C22" i="3"/>
  <c r="D22" i="3"/>
  <c r="B23" i="3"/>
  <c r="C23" i="3"/>
  <c r="D23" i="3"/>
  <c r="B24" i="3"/>
  <c r="C24" i="3"/>
  <c r="D24" i="3"/>
  <c r="B25" i="3"/>
  <c r="C25" i="3"/>
  <c r="D25" i="3"/>
  <c r="B26" i="3"/>
  <c r="C26" i="3"/>
  <c r="D26" i="3"/>
  <c r="B27" i="3"/>
  <c r="C27" i="3"/>
  <c r="D27" i="3"/>
  <c r="B28" i="3"/>
  <c r="C28" i="3"/>
  <c r="D28" i="3"/>
  <c r="B29" i="3"/>
  <c r="C29" i="3"/>
  <c r="D29" i="3"/>
  <c r="B30" i="3"/>
  <c r="C30" i="3"/>
  <c r="D30" i="3"/>
  <c r="B31" i="3"/>
  <c r="C31" i="3"/>
  <c r="D31" i="3"/>
  <c r="B32" i="3"/>
  <c r="C32" i="3"/>
  <c r="D32" i="3"/>
  <c r="B33" i="3"/>
  <c r="C33" i="3"/>
  <c r="D33" i="3"/>
  <c r="B34" i="3"/>
  <c r="C34" i="3"/>
  <c r="D34" i="3"/>
  <c r="B35" i="3"/>
  <c r="C35" i="3"/>
  <c r="D35" i="3"/>
  <c r="B36" i="3"/>
  <c r="C36" i="3"/>
  <c r="D36" i="3"/>
  <c r="B37" i="3"/>
  <c r="C37" i="3"/>
  <c r="D37" i="3"/>
  <c r="B38" i="3"/>
  <c r="C38" i="3"/>
  <c r="D38" i="3"/>
  <c r="B39" i="3"/>
  <c r="C39" i="3"/>
  <c r="D39" i="3"/>
  <c r="B40" i="3"/>
  <c r="C40" i="3"/>
  <c r="D40" i="3"/>
  <c r="B41" i="3"/>
  <c r="C41" i="3"/>
  <c r="D41" i="3"/>
  <c r="B42" i="3"/>
  <c r="C42" i="3"/>
  <c r="D42" i="3"/>
  <c r="B43" i="3"/>
  <c r="C43" i="3"/>
  <c r="D43" i="3"/>
  <c r="B44" i="3"/>
  <c r="C44" i="3"/>
  <c r="D44" i="3"/>
  <c r="B45" i="3"/>
  <c r="C45" i="3"/>
  <c r="D45" i="3"/>
  <c r="B46" i="3"/>
  <c r="C46" i="3"/>
  <c r="D46" i="3"/>
  <c r="B47" i="3"/>
  <c r="C47" i="3"/>
  <c r="D47" i="3"/>
  <c r="B48" i="3"/>
  <c r="C48" i="3"/>
  <c r="D48" i="3"/>
  <c r="B49" i="3"/>
  <c r="C49" i="3"/>
  <c r="D49" i="3"/>
  <c r="B50" i="3"/>
  <c r="C50" i="3"/>
  <c r="D50" i="3"/>
  <c r="B51" i="3"/>
  <c r="C51" i="3"/>
  <c r="D51" i="3"/>
  <c r="B52" i="3"/>
  <c r="C52" i="3"/>
  <c r="D52" i="3"/>
  <c r="B53" i="3"/>
  <c r="C53" i="3"/>
  <c r="D53" i="3"/>
  <c r="B54" i="3"/>
  <c r="C54" i="3"/>
  <c r="D54" i="3"/>
  <c r="B55" i="3"/>
  <c r="C55" i="3"/>
  <c r="D55" i="3"/>
  <c r="B56" i="3"/>
  <c r="C56" i="3"/>
  <c r="D56" i="3"/>
  <c r="B57" i="3"/>
  <c r="C57" i="3"/>
  <c r="D57" i="3"/>
  <c r="B58" i="3"/>
  <c r="C58" i="3"/>
  <c r="D58" i="3"/>
  <c r="B59" i="3"/>
  <c r="C59" i="3"/>
  <c r="D59" i="3"/>
  <c r="B60" i="3"/>
  <c r="C60" i="3"/>
  <c r="D60" i="3"/>
  <c r="B13" i="3"/>
  <c r="C13" i="3"/>
  <c r="D13" i="3"/>
  <c r="A28" i="6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B8" i="12"/>
  <c r="H14" i="12"/>
  <c r="M65" i="12"/>
  <c r="M29" i="12"/>
  <c r="M14" i="13"/>
  <c r="M55" i="12"/>
  <c r="M51" i="12"/>
  <c r="M50" i="12"/>
  <c r="M49" i="12"/>
  <c r="M45" i="12"/>
  <c r="M41" i="12"/>
  <c r="M40" i="12"/>
  <c r="M39" i="12"/>
  <c r="D67" i="3"/>
  <c r="D12" i="3"/>
  <c r="B8" i="6"/>
  <c r="D64" i="16" l="1"/>
  <c r="D65" i="16" s="1"/>
  <c r="M36" i="6" s="1"/>
  <c r="C65" i="16"/>
  <c r="D68" i="3"/>
  <c r="Q13" i="6" s="1"/>
  <c r="D19" i="12"/>
  <c r="E19" i="12"/>
  <c r="F19" i="12"/>
  <c r="G19" i="12"/>
  <c r="H19" i="12"/>
  <c r="I19" i="12"/>
  <c r="C19" i="12"/>
  <c r="D17" i="12"/>
  <c r="E17" i="12"/>
  <c r="F17" i="12"/>
  <c r="G17" i="12"/>
  <c r="H17" i="12"/>
  <c r="I17" i="12"/>
  <c r="D16" i="12"/>
  <c r="E16" i="12"/>
  <c r="F16" i="12"/>
  <c r="G16" i="12"/>
  <c r="H16" i="12"/>
  <c r="I16" i="12"/>
  <c r="C17" i="12"/>
  <c r="C16" i="12"/>
  <c r="D15" i="12"/>
  <c r="E15" i="12"/>
  <c r="F15" i="12"/>
  <c r="G15" i="12"/>
  <c r="H15" i="12"/>
  <c r="I15" i="12"/>
  <c r="D14" i="12"/>
  <c r="E14" i="12"/>
  <c r="F14" i="12"/>
  <c r="G14" i="12"/>
  <c r="I14" i="12"/>
  <c r="D13" i="12"/>
  <c r="E13" i="12"/>
  <c r="F13" i="12"/>
  <c r="G13" i="12"/>
  <c r="H13" i="12"/>
  <c r="I13" i="12"/>
  <c r="C14" i="12"/>
  <c r="C15" i="12"/>
  <c r="C13" i="12"/>
  <c r="M28" i="12" l="1"/>
  <c r="B7" i="12"/>
  <c r="B6" i="12"/>
  <c r="B66" i="12" l="1"/>
  <c r="B30" i="12"/>
  <c r="F15" i="9"/>
  <c r="A15" i="9"/>
  <c r="B7" i="6"/>
  <c r="B6" i="6"/>
  <c r="B5" i="6"/>
  <c r="E4" i="6"/>
  <c r="B4" i="6"/>
  <c r="B3" i="6"/>
  <c r="B5" i="12"/>
  <c r="E4" i="12"/>
  <c r="B4" i="12"/>
  <c r="B3" i="12"/>
  <c r="H69" i="9" l="1"/>
  <c r="BV61" i="3" s="1"/>
  <c r="BY61" i="3" s="1"/>
  <c r="I69" i="9"/>
  <c r="BW61" i="3" s="1"/>
  <c r="BZ61" i="3" s="1"/>
  <c r="J69" i="9"/>
  <c r="BX61" i="3" s="1"/>
  <c r="CA61" i="3" s="1"/>
  <c r="H70" i="9"/>
  <c r="BV62" i="3" s="1"/>
  <c r="BY62" i="3" s="1"/>
  <c r="I70" i="9"/>
  <c r="BW62" i="3" s="1"/>
  <c r="BZ62" i="3" s="1"/>
  <c r="J70" i="9"/>
  <c r="BX62" i="3" s="1"/>
  <c r="CA62" i="3" s="1"/>
  <c r="H71" i="9"/>
  <c r="BV63" i="3" s="1"/>
  <c r="BY63" i="3" s="1"/>
  <c r="I71" i="9"/>
  <c r="BW63" i="3" s="1"/>
  <c r="BZ63" i="3" s="1"/>
  <c r="J71" i="9"/>
  <c r="BX63" i="3" s="1"/>
  <c r="CA63" i="3" s="1"/>
  <c r="H72" i="9"/>
  <c r="BV64" i="3" s="1"/>
  <c r="BY64" i="3" s="1"/>
  <c r="I72" i="9"/>
  <c r="BW64" i="3" s="1"/>
  <c r="BZ64" i="3" s="1"/>
  <c r="J72" i="9"/>
  <c r="BX64" i="3" s="1"/>
  <c r="CA64" i="3" s="1"/>
  <c r="H73" i="9"/>
  <c r="BV65" i="3" s="1"/>
  <c r="BY65" i="3" s="1"/>
  <c r="I73" i="9"/>
  <c r="BW65" i="3" s="1"/>
  <c r="BZ65" i="3" s="1"/>
  <c r="J73" i="9"/>
  <c r="BX65" i="3" s="1"/>
  <c r="CA65" i="3" s="1"/>
  <c r="H74" i="9"/>
  <c r="BV66" i="3" s="1"/>
  <c r="BY66" i="3" s="1"/>
  <c r="I74" i="9"/>
  <c r="BW66" i="3" s="1"/>
  <c r="BZ66" i="3" s="1"/>
  <c r="J74" i="9"/>
  <c r="BX66" i="3" s="1"/>
  <c r="CA66" i="3" s="1"/>
  <c r="H21" i="9"/>
  <c r="I21" i="9"/>
  <c r="J21" i="9"/>
  <c r="H22" i="9"/>
  <c r="I22" i="9"/>
  <c r="J22" i="9"/>
  <c r="H23" i="9"/>
  <c r="I23" i="9"/>
  <c r="J23" i="9"/>
  <c r="H24" i="9"/>
  <c r="I24" i="9"/>
  <c r="J24" i="9"/>
  <c r="H25" i="9"/>
  <c r="I25" i="9"/>
  <c r="J25" i="9"/>
  <c r="H26" i="9"/>
  <c r="I26" i="9"/>
  <c r="J26" i="9"/>
  <c r="H27" i="9"/>
  <c r="I27" i="9"/>
  <c r="J27" i="9"/>
  <c r="H28" i="9"/>
  <c r="I28" i="9"/>
  <c r="J28" i="9"/>
  <c r="H29" i="9"/>
  <c r="I29" i="9"/>
  <c r="J29" i="9"/>
  <c r="H30" i="9"/>
  <c r="I30" i="9"/>
  <c r="J30" i="9"/>
  <c r="H31" i="9"/>
  <c r="I31" i="9"/>
  <c r="J31" i="9"/>
  <c r="H32" i="9"/>
  <c r="BV24" i="3" s="1"/>
  <c r="BY24" i="3" s="1"/>
  <c r="I32" i="9"/>
  <c r="J32" i="9"/>
  <c r="H33" i="9"/>
  <c r="BV25" i="3" s="1"/>
  <c r="BY25" i="3" s="1"/>
  <c r="I33" i="9"/>
  <c r="BW25" i="3" s="1"/>
  <c r="BZ25" i="3" s="1"/>
  <c r="J33" i="9"/>
  <c r="BX25" i="3" s="1"/>
  <c r="CA25" i="3" s="1"/>
  <c r="H34" i="9"/>
  <c r="BV26" i="3" s="1"/>
  <c r="BY26" i="3" s="1"/>
  <c r="I34" i="9"/>
  <c r="BW26" i="3" s="1"/>
  <c r="BZ26" i="3" s="1"/>
  <c r="J34" i="9"/>
  <c r="BX26" i="3" s="1"/>
  <c r="CA26" i="3" s="1"/>
  <c r="H35" i="9"/>
  <c r="BV27" i="3" s="1"/>
  <c r="BY27" i="3" s="1"/>
  <c r="I35" i="9"/>
  <c r="BW27" i="3" s="1"/>
  <c r="BZ27" i="3" s="1"/>
  <c r="J35" i="9"/>
  <c r="BX27" i="3" s="1"/>
  <c r="CA27" i="3" s="1"/>
  <c r="H36" i="9"/>
  <c r="BV28" i="3" s="1"/>
  <c r="BY28" i="3" s="1"/>
  <c r="I36" i="9"/>
  <c r="BW28" i="3" s="1"/>
  <c r="BZ28" i="3" s="1"/>
  <c r="J36" i="9"/>
  <c r="BX28" i="3" s="1"/>
  <c r="CA28" i="3" s="1"/>
  <c r="H37" i="9"/>
  <c r="BV29" i="3" s="1"/>
  <c r="BY29" i="3" s="1"/>
  <c r="I37" i="9"/>
  <c r="BW29" i="3" s="1"/>
  <c r="BZ29" i="3" s="1"/>
  <c r="J37" i="9"/>
  <c r="BX29" i="3" s="1"/>
  <c r="CA29" i="3" s="1"/>
  <c r="H38" i="9"/>
  <c r="BV30" i="3" s="1"/>
  <c r="BY30" i="3" s="1"/>
  <c r="I38" i="9"/>
  <c r="BW30" i="3" s="1"/>
  <c r="BZ30" i="3" s="1"/>
  <c r="J38" i="9"/>
  <c r="BX30" i="3" s="1"/>
  <c r="CA30" i="3" s="1"/>
  <c r="H39" i="9"/>
  <c r="BV31" i="3" s="1"/>
  <c r="BY31" i="3" s="1"/>
  <c r="I39" i="9"/>
  <c r="BW31" i="3" s="1"/>
  <c r="BZ31" i="3" s="1"/>
  <c r="J39" i="9"/>
  <c r="BX31" i="3" s="1"/>
  <c r="CA31" i="3" s="1"/>
  <c r="H40" i="9"/>
  <c r="BV32" i="3" s="1"/>
  <c r="BY32" i="3" s="1"/>
  <c r="I40" i="9"/>
  <c r="BW32" i="3" s="1"/>
  <c r="BZ32" i="3" s="1"/>
  <c r="J40" i="9"/>
  <c r="BX32" i="3" s="1"/>
  <c r="CA32" i="3" s="1"/>
  <c r="H41" i="9"/>
  <c r="BV33" i="3" s="1"/>
  <c r="BY33" i="3" s="1"/>
  <c r="I41" i="9"/>
  <c r="BW33" i="3" s="1"/>
  <c r="BZ33" i="3" s="1"/>
  <c r="J41" i="9"/>
  <c r="BX33" i="3" s="1"/>
  <c r="CA33" i="3" s="1"/>
  <c r="H42" i="9"/>
  <c r="BV34" i="3" s="1"/>
  <c r="BY34" i="3" s="1"/>
  <c r="I42" i="9"/>
  <c r="BW34" i="3" s="1"/>
  <c r="BZ34" i="3" s="1"/>
  <c r="J42" i="9"/>
  <c r="BX34" i="3" s="1"/>
  <c r="CA34" i="3" s="1"/>
  <c r="H43" i="9"/>
  <c r="BV35" i="3" s="1"/>
  <c r="BY35" i="3" s="1"/>
  <c r="I43" i="9"/>
  <c r="BW35" i="3" s="1"/>
  <c r="BZ35" i="3" s="1"/>
  <c r="J43" i="9"/>
  <c r="BX35" i="3" s="1"/>
  <c r="CA35" i="3" s="1"/>
  <c r="H44" i="9"/>
  <c r="BV36" i="3" s="1"/>
  <c r="BY36" i="3" s="1"/>
  <c r="I44" i="9"/>
  <c r="BW36" i="3" s="1"/>
  <c r="BZ36" i="3" s="1"/>
  <c r="J44" i="9"/>
  <c r="BX36" i="3" s="1"/>
  <c r="CA36" i="3" s="1"/>
  <c r="H45" i="9"/>
  <c r="BV37" i="3" s="1"/>
  <c r="BY37" i="3" s="1"/>
  <c r="I45" i="9"/>
  <c r="BW37" i="3" s="1"/>
  <c r="BZ37" i="3" s="1"/>
  <c r="J45" i="9"/>
  <c r="BX37" i="3" s="1"/>
  <c r="CA37" i="3" s="1"/>
  <c r="H46" i="9"/>
  <c r="BV38" i="3" s="1"/>
  <c r="BY38" i="3" s="1"/>
  <c r="I46" i="9"/>
  <c r="BW38" i="3" s="1"/>
  <c r="BZ38" i="3" s="1"/>
  <c r="J46" i="9"/>
  <c r="BX38" i="3" s="1"/>
  <c r="CA38" i="3" s="1"/>
  <c r="H47" i="9"/>
  <c r="BV39" i="3" s="1"/>
  <c r="BY39" i="3" s="1"/>
  <c r="I47" i="9"/>
  <c r="BW39" i="3" s="1"/>
  <c r="BZ39" i="3" s="1"/>
  <c r="J47" i="9"/>
  <c r="BX39" i="3" s="1"/>
  <c r="CA39" i="3" s="1"/>
  <c r="H48" i="9"/>
  <c r="BV40" i="3" s="1"/>
  <c r="BY40" i="3" s="1"/>
  <c r="I48" i="9"/>
  <c r="BW40" i="3" s="1"/>
  <c r="BZ40" i="3" s="1"/>
  <c r="J48" i="9"/>
  <c r="BX40" i="3" s="1"/>
  <c r="CA40" i="3" s="1"/>
  <c r="H49" i="9"/>
  <c r="BV41" i="3" s="1"/>
  <c r="BY41" i="3" s="1"/>
  <c r="I49" i="9"/>
  <c r="BW41" i="3" s="1"/>
  <c r="BZ41" i="3" s="1"/>
  <c r="J49" i="9"/>
  <c r="BX41" i="3" s="1"/>
  <c r="CA41" i="3" s="1"/>
  <c r="H50" i="9"/>
  <c r="BV42" i="3" s="1"/>
  <c r="BY42" i="3" s="1"/>
  <c r="I50" i="9"/>
  <c r="BW42" i="3" s="1"/>
  <c r="BZ42" i="3" s="1"/>
  <c r="J50" i="9"/>
  <c r="BX42" i="3" s="1"/>
  <c r="CA42" i="3" s="1"/>
  <c r="H51" i="9"/>
  <c r="BV43" i="3" s="1"/>
  <c r="BY43" i="3" s="1"/>
  <c r="I51" i="9"/>
  <c r="BW43" i="3" s="1"/>
  <c r="BZ43" i="3" s="1"/>
  <c r="J51" i="9"/>
  <c r="BX43" i="3" s="1"/>
  <c r="CA43" i="3" s="1"/>
  <c r="H52" i="9"/>
  <c r="BV44" i="3" s="1"/>
  <c r="BY44" i="3" s="1"/>
  <c r="I52" i="9"/>
  <c r="BW44" i="3" s="1"/>
  <c r="BZ44" i="3" s="1"/>
  <c r="J52" i="9"/>
  <c r="BX44" i="3" s="1"/>
  <c r="CA44" i="3" s="1"/>
  <c r="H53" i="9"/>
  <c r="BV45" i="3" s="1"/>
  <c r="BY45" i="3" s="1"/>
  <c r="I53" i="9"/>
  <c r="BW45" i="3" s="1"/>
  <c r="BZ45" i="3" s="1"/>
  <c r="J53" i="9"/>
  <c r="BX45" i="3" s="1"/>
  <c r="CA45" i="3" s="1"/>
  <c r="H54" i="9"/>
  <c r="BV46" i="3" s="1"/>
  <c r="BY46" i="3" s="1"/>
  <c r="I54" i="9"/>
  <c r="BW46" i="3" s="1"/>
  <c r="BZ46" i="3" s="1"/>
  <c r="J54" i="9"/>
  <c r="BX46" i="3" s="1"/>
  <c r="CA46" i="3" s="1"/>
  <c r="H55" i="9"/>
  <c r="BV47" i="3" s="1"/>
  <c r="BY47" i="3" s="1"/>
  <c r="I55" i="9"/>
  <c r="BW47" i="3" s="1"/>
  <c r="BZ47" i="3" s="1"/>
  <c r="J55" i="9"/>
  <c r="BX47" i="3" s="1"/>
  <c r="CA47" i="3" s="1"/>
  <c r="H56" i="9"/>
  <c r="BV48" i="3" s="1"/>
  <c r="BY48" i="3" s="1"/>
  <c r="I56" i="9"/>
  <c r="BW48" i="3" s="1"/>
  <c r="BZ48" i="3" s="1"/>
  <c r="J56" i="9"/>
  <c r="BX48" i="3" s="1"/>
  <c r="CA48" i="3" s="1"/>
  <c r="H57" i="9"/>
  <c r="BV49" i="3" s="1"/>
  <c r="BY49" i="3" s="1"/>
  <c r="I57" i="9"/>
  <c r="BW49" i="3" s="1"/>
  <c r="BZ49" i="3" s="1"/>
  <c r="J57" i="9"/>
  <c r="BX49" i="3" s="1"/>
  <c r="CA49" i="3" s="1"/>
  <c r="H58" i="9"/>
  <c r="BV50" i="3" s="1"/>
  <c r="BY50" i="3" s="1"/>
  <c r="I58" i="9"/>
  <c r="BW50" i="3" s="1"/>
  <c r="BZ50" i="3" s="1"/>
  <c r="J58" i="9"/>
  <c r="BX50" i="3" s="1"/>
  <c r="CA50" i="3" s="1"/>
  <c r="H59" i="9"/>
  <c r="BV51" i="3" s="1"/>
  <c r="BY51" i="3" s="1"/>
  <c r="I59" i="9"/>
  <c r="BW51" i="3" s="1"/>
  <c r="BZ51" i="3" s="1"/>
  <c r="J59" i="9"/>
  <c r="BX51" i="3" s="1"/>
  <c r="CA51" i="3" s="1"/>
  <c r="H60" i="9"/>
  <c r="BV52" i="3" s="1"/>
  <c r="BY52" i="3" s="1"/>
  <c r="I60" i="9"/>
  <c r="BW52" i="3" s="1"/>
  <c r="BZ52" i="3" s="1"/>
  <c r="J60" i="9"/>
  <c r="BX52" i="3" s="1"/>
  <c r="CA52" i="3" s="1"/>
  <c r="H61" i="9"/>
  <c r="BV53" i="3" s="1"/>
  <c r="BY53" i="3" s="1"/>
  <c r="I61" i="9"/>
  <c r="BW53" i="3" s="1"/>
  <c r="BZ53" i="3" s="1"/>
  <c r="J61" i="9"/>
  <c r="BX53" i="3" s="1"/>
  <c r="CA53" i="3" s="1"/>
  <c r="H62" i="9"/>
  <c r="BV54" i="3" s="1"/>
  <c r="BY54" i="3" s="1"/>
  <c r="I62" i="9"/>
  <c r="BW54" i="3" s="1"/>
  <c r="BZ54" i="3" s="1"/>
  <c r="J62" i="9"/>
  <c r="BX54" i="3" s="1"/>
  <c r="CA54" i="3" s="1"/>
  <c r="H63" i="9"/>
  <c r="BV55" i="3" s="1"/>
  <c r="BY55" i="3" s="1"/>
  <c r="I63" i="9"/>
  <c r="BW55" i="3" s="1"/>
  <c r="BZ55" i="3" s="1"/>
  <c r="J63" i="9"/>
  <c r="BX55" i="3" s="1"/>
  <c r="CA55" i="3" s="1"/>
  <c r="H64" i="9"/>
  <c r="BV56" i="3" s="1"/>
  <c r="BY56" i="3" s="1"/>
  <c r="I64" i="9"/>
  <c r="BW56" i="3" s="1"/>
  <c r="BZ56" i="3" s="1"/>
  <c r="J64" i="9"/>
  <c r="BX56" i="3" s="1"/>
  <c r="CA56" i="3" s="1"/>
  <c r="H65" i="9"/>
  <c r="BV57" i="3" s="1"/>
  <c r="BY57" i="3" s="1"/>
  <c r="I65" i="9"/>
  <c r="BW57" i="3" s="1"/>
  <c r="BZ57" i="3" s="1"/>
  <c r="J65" i="9"/>
  <c r="BX57" i="3" s="1"/>
  <c r="CA57" i="3" s="1"/>
  <c r="H66" i="9"/>
  <c r="BV58" i="3" s="1"/>
  <c r="BY58" i="3" s="1"/>
  <c r="I66" i="9"/>
  <c r="BW58" i="3" s="1"/>
  <c r="BZ58" i="3" s="1"/>
  <c r="J66" i="9"/>
  <c r="BX58" i="3" s="1"/>
  <c r="CA58" i="3" s="1"/>
  <c r="H67" i="9"/>
  <c r="BV59" i="3" s="1"/>
  <c r="BY59" i="3" s="1"/>
  <c r="I67" i="9"/>
  <c r="BW59" i="3" s="1"/>
  <c r="BZ59" i="3" s="1"/>
  <c r="J67" i="9"/>
  <c r="BX59" i="3" s="1"/>
  <c r="CA59" i="3" s="1"/>
  <c r="H68" i="9"/>
  <c r="BV60" i="3" s="1"/>
  <c r="BY60" i="3" s="1"/>
  <c r="I68" i="9"/>
  <c r="BW60" i="3" s="1"/>
  <c r="BZ60" i="3" s="1"/>
  <c r="J68" i="9"/>
  <c r="BX60" i="3" s="1"/>
  <c r="CA60" i="3" s="1"/>
  <c r="L10" i="3"/>
  <c r="E10" i="3"/>
  <c r="E9" i="3"/>
  <c r="O2" i="3"/>
  <c r="O5" i="3"/>
  <c r="C5" i="3"/>
  <c r="C2" i="3"/>
  <c r="CT60" i="3" l="1"/>
  <c r="CU60" i="3"/>
  <c r="CV60" i="3"/>
  <c r="CW60" i="3"/>
  <c r="CX60" i="3"/>
  <c r="CY60" i="3"/>
  <c r="CZ60" i="3"/>
  <c r="DA60" i="3"/>
  <c r="DB60" i="3"/>
  <c r="CK60" i="3"/>
  <c r="CL60" i="3"/>
  <c r="CM60" i="3"/>
  <c r="CN60" i="3"/>
  <c r="CO60" i="3"/>
  <c r="CP60" i="3"/>
  <c r="CQ60" i="3"/>
  <c r="CR60" i="3"/>
  <c r="CS60" i="3"/>
  <c r="CT59" i="3"/>
  <c r="CU59" i="3"/>
  <c r="CV59" i="3"/>
  <c r="CW59" i="3"/>
  <c r="CX59" i="3"/>
  <c r="CY59" i="3"/>
  <c r="CZ59" i="3"/>
  <c r="DA59" i="3"/>
  <c r="DB59" i="3"/>
  <c r="CK59" i="3"/>
  <c r="CL59" i="3"/>
  <c r="CM59" i="3"/>
  <c r="CN59" i="3"/>
  <c r="CO59" i="3"/>
  <c r="CP59" i="3"/>
  <c r="CQ59" i="3"/>
  <c r="CR59" i="3"/>
  <c r="CS59" i="3"/>
  <c r="CT58" i="3"/>
  <c r="CU58" i="3"/>
  <c r="CV58" i="3"/>
  <c r="CW58" i="3"/>
  <c r="CX58" i="3"/>
  <c r="CY58" i="3"/>
  <c r="CZ58" i="3"/>
  <c r="DA58" i="3"/>
  <c r="DB58" i="3"/>
  <c r="CK58" i="3"/>
  <c r="CL58" i="3"/>
  <c r="CM58" i="3"/>
  <c r="CN58" i="3"/>
  <c r="CO58" i="3"/>
  <c r="CP58" i="3"/>
  <c r="CQ58" i="3"/>
  <c r="CR58" i="3"/>
  <c r="CS58" i="3"/>
  <c r="CT57" i="3"/>
  <c r="CU57" i="3"/>
  <c r="CV57" i="3"/>
  <c r="CW57" i="3"/>
  <c r="CX57" i="3"/>
  <c r="CY57" i="3"/>
  <c r="CZ57" i="3"/>
  <c r="DA57" i="3"/>
  <c r="DB57" i="3"/>
  <c r="CK57" i="3"/>
  <c r="CL57" i="3"/>
  <c r="CM57" i="3"/>
  <c r="CN57" i="3"/>
  <c r="CO57" i="3"/>
  <c r="CP57" i="3"/>
  <c r="CQ57" i="3"/>
  <c r="CR57" i="3"/>
  <c r="CS57" i="3"/>
  <c r="CT56" i="3"/>
  <c r="CU56" i="3"/>
  <c r="CV56" i="3"/>
  <c r="CW56" i="3"/>
  <c r="CX56" i="3"/>
  <c r="CY56" i="3"/>
  <c r="CZ56" i="3"/>
  <c r="DA56" i="3"/>
  <c r="DB56" i="3"/>
  <c r="CK56" i="3"/>
  <c r="CL56" i="3"/>
  <c r="CM56" i="3"/>
  <c r="CN56" i="3"/>
  <c r="CO56" i="3"/>
  <c r="CP56" i="3"/>
  <c r="CQ56" i="3"/>
  <c r="CR56" i="3"/>
  <c r="CS56" i="3"/>
  <c r="CT55" i="3"/>
  <c r="CU55" i="3"/>
  <c r="CV55" i="3"/>
  <c r="CW55" i="3"/>
  <c r="CX55" i="3"/>
  <c r="CY55" i="3"/>
  <c r="CZ55" i="3"/>
  <c r="DA55" i="3"/>
  <c r="DB55" i="3"/>
  <c r="CK55" i="3"/>
  <c r="CL55" i="3"/>
  <c r="CM55" i="3"/>
  <c r="CN55" i="3"/>
  <c r="CO55" i="3"/>
  <c r="CP55" i="3"/>
  <c r="CQ55" i="3"/>
  <c r="CR55" i="3"/>
  <c r="CS55" i="3"/>
  <c r="CT54" i="3"/>
  <c r="CU54" i="3"/>
  <c r="CV54" i="3"/>
  <c r="CW54" i="3"/>
  <c r="CX54" i="3"/>
  <c r="CY54" i="3"/>
  <c r="CZ54" i="3"/>
  <c r="DA54" i="3"/>
  <c r="DB54" i="3"/>
  <c r="CK54" i="3"/>
  <c r="CL54" i="3"/>
  <c r="CM54" i="3"/>
  <c r="CN54" i="3"/>
  <c r="CO54" i="3"/>
  <c r="CP54" i="3"/>
  <c r="CQ54" i="3"/>
  <c r="CR54" i="3"/>
  <c r="CS54" i="3"/>
  <c r="CT53" i="3"/>
  <c r="CU53" i="3"/>
  <c r="CV53" i="3"/>
  <c r="CW53" i="3"/>
  <c r="CX53" i="3"/>
  <c r="CY53" i="3"/>
  <c r="CZ53" i="3"/>
  <c r="DA53" i="3"/>
  <c r="DB53" i="3"/>
  <c r="CK53" i="3"/>
  <c r="CL53" i="3"/>
  <c r="CM53" i="3"/>
  <c r="CN53" i="3"/>
  <c r="CO53" i="3"/>
  <c r="CP53" i="3"/>
  <c r="CQ53" i="3"/>
  <c r="CR53" i="3"/>
  <c r="CS53" i="3"/>
  <c r="CT52" i="3"/>
  <c r="CU52" i="3"/>
  <c r="CV52" i="3"/>
  <c r="CW52" i="3"/>
  <c r="CX52" i="3"/>
  <c r="CY52" i="3"/>
  <c r="CZ52" i="3"/>
  <c r="DA52" i="3"/>
  <c r="DB52" i="3"/>
  <c r="CK52" i="3"/>
  <c r="CL52" i="3"/>
  <c r="CM52" i="3"/>
  <c r="CN52" i="3"/>
  <c r="CO52" i="3"/>
  <c r="CP52" i="3"/>
  <c r="CQ52" i="3"/>
  <c r="CR52" i="3"/>
  <c r="CS52" i="3"/>
  <c r="CT51" i="3"/>
  <c r="CU51" i="3"/>
  <c r="CV51" i="3"/>
  <c r="CW51" i="3"/>
  <c r="CX51" i="3"/>
  <c r="CY51" i="3"/>
  <c r="CZ51" i="3"/>
  <c r="DA51" i="3"/>
  <c r="DB51" i="3"/>
  <c r="CK51" i="3"/>
  <c r="CL51" i="3"/>
  <c r="CM51" i="3"/>
  <c r="CN51" i="3"/>
  <c r="CO51" i="3"/>
  <c r="CP51" i="3"/>
  <c r="CQ51" i="3"/>
  <c r="CR51" i="3"/>
  <c r="CS51" i="3"/>
  <c r="CT50" i="3"/>
  <c r="CU50" i="3"/>
  <c r="CV50" i="3"/>
  <c r="CW50" i="3"/>
  <c r="CX50" i="3"/>
  <c r="CY50" i="3"/>
  <c r="CZ50" i="3"/>
  <c r="DA50" i="3"/>
  <c r="DB50" i="3"/>
  <c r="CK50" i="3"/>
  <c r="CL50" i="3"/>
  <c r="CM50" i="3"/>
  <c r="CN50" i="3"/>
  <c r="CO50" i="3"/>
  <c r="CP50" i="3"/>
  <c r="CQ50" i="3"/>
  <c r="CR50" i="3"/>
  <c r="CS50" i="3"/>
  <c r="CT49" i="3"/>
  <c r="CU49" i="3"/>
  <c r="CV49" i="3"/>
  <c r="CW49" i="3"/>
  <c r="CX49" i="3"/>
  <c r="CY49" i="3"/>
  <c r="CZ49" i="3"/>
  <c r="DA49" i="3"/>
  <c r="DB49" i="3"/>
  <c r="CK49" i="3"/>
  <c r="CL49" i="3"/>
  <c r="CM49" i="3"/>
  <c r="CN49" i="3"/>
  <c r="CO49" i="3"/>
  <c r="CP49" i="3"/>
  <c r="CQ49" i="3"/>
  <c r="CR49" i="3"/>
  <c r="CS49" i="3"/>
  <c r="CT48" i="3"/>
  <c r="CU48" i="3"/>
  <c r="CV48" i="3"/>
  <c r="CW48" i="3"/>
  <c r="CX48" i="3"/>
  <c r="CY48" i="3"/>
  <c r="CZ48" i="3"/>
  <c r="DA48" i="3"/>
  <c r="DB48" i="3"/>
  <c r="CK48" i="3"/>
  <c r="CL48" i="3"/>
  <c r="CM48" i="3"/>
  <c r="CN48" i="3"/>
  <c r="CO48" i="3"/>
  <c r="CP48" i="3"/>
  <c r="CQ48" i="3"/>
  <c r="CR48" i="3"/>
  <c r="CS48" i="3"/>
  <c r="CT47" i="3"/>
  <c r="CU47" i="3"/>
  <c r="CV47" i="3"/>
  <c r="CW47" i="3"/>
  <c r="CX47" i="3"/>
  <c r="CY47" i="3"/>
  <c r="CZ47" i="3"/>
  <c r="DA47" i="3"/>
  <c r="DB47" i="3"/>
  <c r="CK47" i="3"/>
  <c r="CL47" i="3"/>
  <c r="CM47" i="3"/>
  <c r="CN47" i="3"/>
  <c r="CO47" i="3"/>
  <c r="CP47" i="3"/>
  <c r="CQ47" i="3"/>
  <c r="CR47" i="3"/>
  <c r="CS47" i="3"/>
  <c r="CT46" i="3"/>
  <c r="CU46" i="3"/>
  <c r="CV46" i="3"/>
  <c r="CW46" i="3"/>
  <c r="CX46" i="3"/>
  <c r="CY46" i="3"/>
  <c r="CZ46" i="3"/>
  <c r="DA46" i="3"/>
  <c r="DB46" i="3"/>
  <c r="CK46" i="3"/>
  <c r="CL46" i="3"/>
  <c r="CM46" i="3"/>
  <c r="CN46" i="3"/>
  <c r="CO46" i="3"/>
  <c r="CP46" i="3"/>
  <c r="CQ46" i="3"/>
  <c r="CR46" i="3"/>
  <c r="CS46" i="3"/>
  <c r="CT45" i="3"/>
  <c r="CU45" i="3"/>
  <c r="CV45" i="3"/>
  <c r="CW45" i="3"/>
  <c r="CX45" i="3"/>
  <c r="CY45" i="3"/>
  <c r="CZ45" i="3"/>
  <c r="DA45" i="3"/>
  <c r="DB45" i="3"/>
  <c r="CK45" i="3"/>
  <c r="CL45" i="3"/>
  <c r="CM45" i="3"/>
  <c r="CN45" i="3"/>
  <c r="CO45" i="3"/>
  <c r="CP45" i="3"/>
  <c r="CQ45" i="3"/>
  <c r="CR45" i="3"/>
  <c r="CS45" i="3"/>
  <c r="CT44" i="3"/>
  <c r="CU44" i="3"/>
  <c r="CV44" i="3"/>
  <c r="CW44" i="3"/>
  <c r="CX44" i="3"/>
  <c r="CY44" i="3"/>
  <c r="CZ44" i="3"/>
  <c r="DA44" i="3"/>
  <c r="DB44" i="3"/>
  <c r="CK44" i="3"/>
  <c r="CL44" i="3"/>
  <c r="CM44" i="3"/>
  <c r="CN44" i="3"/>
  <c r="CO44" i="3"/>
  <c r="CP44" i="3"/>
  <c r="CQ44" i="3"/>
  <c r="CR44" i="3"/>
  <c r="CS44" i="3"/>
  <c r="CT43" i="3"/>
  <c r="CU43" i="3"/>
  <c r="CV43" i="3"/>
  <c r="CW43" i="3"/>
  <c r="CX43" i="3"/>
  <c r="CY43" i="3"/>
  <c r="CZ43" i="3"/>
  <c r="DA43" i="3"/>
  <c r="DB43" i="3"/>
  <c r="CK43" i="3"/>
  <c r="CL43" i="3"/>
  <c r="CM43" i="3"/>
  <c r="CN43" i="3"/>
  <c r="CO43" i="3"/>
  <c r="CP43" i="3"/>
  <c r="CQ43" i="3"/>
  <c r="CR43" i="3"/>
  <c r="CS43" i="3"/>
  <c r="CT42" i="3"/>
  <c r="CU42" i="3"/>
  <c r="CV42" i="3"/>
  <c r="CW42" i="3"/>
  <c r="CX42" i="3"/>
  <c r="CY42" i="3"/>
  <c r="CZ42" i="3"/>
  <c r="DA42" i="3"/>
  <c r="DB42" i="3"/>
  <c r="CK42" i="3"/>
  <c r="CL42" i="3"/>
  <c r="CM42" i="3"/>
  <c r="CN42" i="3"/>
  <c r="CO42" i="3"/>
  <c r="CP42" i="3"/>
  <c r="CQ42" i="3"/>
  <c r="CR42" i="3"/>
  <c r="CS42" i="3"/>
  <c r="CT41" i="3"/>
  <c r="CU41" i="3"/>
  <c r="CV41" i="3"/>
  <c r="CW41" i="3"/>
  <c r="CX41" i="3"/>
  <c r="CY41" i="3"/>
  <c r="CZ41" i="3"/>
  <c r="DA41" i="3"/>
  <c r="DB41" i="3"/>
  <c r="CK41" i="3"/>
  <c r="CL41" i="3"/>
  <c r="CM41" i="3"/>
  <c r="CN41" i="3"/>
  <c r="CO41" i="3"/>
  <c r="CP41" i="3"/>
  <c r="CQ41" i="3"/>
  <c r="CR41" i="3"/>
  <c r="CS41" i="3"/>
  <c r="CT40" i="3"/>
  <c r="CU40" i="3"/>
  <c r="CV40" i="3"/>
  <c r="CW40" i="3"/>
  <c r="CX40" i="3"/>
  <c r="CY40" i="3"/>
  <c r="CZ40" i="3"/>
  <c r="DA40" i="3"/>
  <c r="DB40" i="3"/>
  <c r="CK40" i="3"/>
  <c r="CL40" i="3"/>
  <c r="CM40" i="3"/>
  <c r="CN40" i="3"/>
  <c r="CO40" i="3"/>
  <c r="CP40" i="3"/>
  <c r="CQ40" i="3"/>
  <c r="CR40" i="3"/>
  <c r="CS40" i="3"/>
  <c r="CT39" i="3"/>
  <c r="CU39" i="3"/>
  <c r="CV39" i="3"/>
  <c r="CW39" i="3"/>
  <c r="CX39" i="3"/>
  <c r="CY39" i="3"/>
  <c r="CZ39" i="3"/>
  <c r="DA39" i="3"/>
  <c r="DB39" i="3"/>
  <c r="CK39" i="3"/>
  <c r="CL39" i="3"/>
  <c r="CM39" i="3"/>
  <c r="CN39" i="3"/>
  <c r="CO39" i="3"/>
  <c r="CP39" i="3"/>
  <c r="CQ39" i="3"/>
  <c r="CR39" i="3"/>
  <c r="CS39" i="3"/>
  <c r="CT38" i="3"/>
  <c r="CU38" i="3"/>
  <c r="CV38" i="3"/>
  <c r="CW38" i="3"/>
  <c r="CX38" i="3"/>
  <c r="CY38" i="3"/>
  <c r="CZ38" i="3"/>
  <c r="DA38" i="3"/>
  <c r="DB38" i="3"/>
  <c r="CK38" i="3"/>
  <c r="CL38" i="3"/>
  <c r="CM38" i="3"/>
  <c r="CN38" i="3"/>
  <c r="CO38" i="3"/>
  <c r="CP38" i="3"/>
  <c r="CQ38" i="3"/>
  <c r="CR38" i="3"/>
  <c r="CS38" i="3"/>
  <c r="CT37" i="3"/>
  <c r="CU37" i="3"/>
  <c r="CV37" i="3"/>
  <c r="CW37" i="3"/>
  <c r="CX37" i="3"/>
  <c r="CY37" i="3"/>
  <c r="CZ37" i="3"/>
  <c r="DA37" i="3"/>
  <c r="DB37" i="3"/>
  <c r="CK37" i="3"/>
  <c r="CL37" i="3"/>
  <c r="CM37" i="3"/>
  <c r="CN37" i="3"/>
  <c r="CO37" i="3"/>
  <c r="CP37" i="3"/>
  <c r="CQ37" i="3"/>
  <c r="CR37" i="3"/>
  <c r="CS37" i="3"/>
  <c r="CT36" i="3"/>
  <c r="CU36" i="3"/>
  <c r="CV36" i="3"/>
  <c r="CW36" i="3"/>
  <c r="CX36" i="3"/>
  <c r="CY36" i="3"/>
  <c r="CZ36" i="3"/>
  <c r="DA36" i="3"/>
  <c r="DB36" i="3"/>
  <c r="CK36" i="3"/>
  <c r="CL36" i="3"/>
  <c r="CM36" i="3"/>
  <c r="CN36" i="3"/>
  <c r="CO36" i="3"/>
  <c r="CP36" i="3"/>
  <c r="CQ36" i="3"/>
  <c r="CR36" i="3"/>
  <c r="CS36" i="3"/>
  <c r="CT35" i="3"/>
  <c r="CU35" i="3"/>
  <c r="CV35" i="3"/>
  <c r="CW35" i="3"/>
  <c r="CX35" i="3"/>
  <c r="CY35" i="3"/>
  <c r="CZ35" i="3"/>
  <c r="DA35" i="3"/>
  <c r="DB35" i="3"/>
  <c r="CK35" i="3"/>
  <c r="CL35" i="3"/>
  <c r="CM35" i="3"/>
  <c r="CN35" i="3"/>
  <c r="CO35" i="3"/>
  <c r="CP35" i="3"/>
  <c r="CQ35" i="3"/>
  <c r="CR35" i="3"/>
  <c r="CS35" i="3"/>
  <c r="CT34" i="3"/>
  <c r="CU34" i="3"/>
  <c r="CV34" i="3"/>
  <c r="CW34" i="3"/>
  <c r="CX34" i="3"/>
  <c r="CY34" i="3"/>
  <c r="CZ34" i="3"/>
  <c r="DA34" i="3"/>
  <c r="DB34" i="3"/>
  <c r="CK34" i="3"/>
  <c r="CL34" i="3"/>
  <c r="CM34" i="3"/>
  <c r="CN34" i="3"/>
  <c r="CO34" i="3"/>
  <c r="CP34" i="3"/>
  <c r="CQ34" i="3"/>
  <c r="CR34" i="3"/>
  <c r="CS34" i="3"/>
  <c r="CT33" i="3"/>
  <c r="CU33" i="3"/>
  <c r="CV33" i="3"/>
  <c r="CW33" i="3"/>
  <c r="CX33" i="3"/>
  <c r="CY33" i="3"/>
  <c r="CZ33" i="3"/>
  <c r="DA33" i="3"/>
  <c r="DB33" i="3"/>
  <c r="CK33" i="3"/>
  <c r="CL33" i="3"/>
  <c r="CM33" i="3"/>
  <c r="CN33" i="3"/>
  <c r="CO33" i="3"/>
  <c r="CP33" i="3"/>
  <c r="CQ33" i="3"/>
  <c r="CR33" i="3"/>
  <c r="CS33" i="3"/>
  <c r="CT32" i="3"/>
  <c r="CU32" i="3"/>
  <c r="CV32" i="3"/>
  <c r="CW32" i="3"/>
  <c r="CX32" i="3"/>
  <c r="CY32" i="3"/>
  <c r="CZ32" i="3"/>
  <c r="DA32" i="3"/>
  <c r="DB32" i="3"/>
  <c r="CK32" i="3"/>
  <c r="CL32" i="3"/>
  <c r="CM32" i="3"/>
  <c r="CN32" i="3"/>
  <c r="CO32" i="3"/>
  <c r="CP32" i="3"/>
  <c r="CQ32" i="3"/>
  <c r="CR32" i="3"/>
  <c r="CS32" i="3"/>
  <c r="CT31" i="3"/>
  <c r="CU31" i="3"/>
  <c r="CV31" i="3"/>
  <c r="CW31" i="3"/>
  <c r="CX31" i="3"/>
  <c r="CY31" i="3"/>
  <c r="CZ31" i="3"/>
  <c r="DA31" i="3"/>
  <c r="DB31" i="3"/>
  <c r="CK31" i="3"/>
  <c r="CL31" i="3"/>
  <c r="CM31" i="3"/>
  <c r="CN31" i="3"/>
  <c r="CO31" i="3"/>
  <c r="CP31" i="3"/>
  <c r="CQ31" i="3"/>
  <c r="CR31" i="3"/>
  <c r="CS31" i="3"/>
  <c r="CT30" i="3"/>
  <c r="CU30" i="3"/>
  <c r="CV30" i="3"/>
  <c r="CW30" i="3"/>
  <c r="CX30" i="3"/>
  <c r="CY30" i="3"/>
  <c r="CZ30" i="3"/>
  <c r="DA30" i="3"/>
  <c r="DB30" i="3"/>
  <c r="CK30" i="3"/>
  <c r="CL30" i="3"/>
  <c r="CM30" i="3"/>
  <c r="CN30" i="3"/>
  <c r="CO30" i="3"/>
  <c r="CP30" i="3"/>
  <c r="CQ30" i="3"/>
  <c r="CR30" i="3"/>
  <c r="CS30" i="3"/>
  <c r="CT29" i="3"/>
  <c r="CU29" i="3"/>
  <c r="CV29" i="3"/>
  <c r="CW29" i="3"/>
  <c r="CX29" i="3"/>
  <c r="CY29" i="3"/>
  <c r="CZ29" i="3"/>
  <c r="DA29" i="3"/>
  <c r="DB29" i="3"/>
  <c r="CK29" i="3"/>
  <c r="CL29" i="3"/>
  <c r="CM29" i="3"/>
  <c r="CN29" i="3"/>
  <c r="CO29" i="3"/>
  <c r="CP29" i="3"/>
  <c r="CQ29" i="3"/>
  <c r="CR29" i="3"/>
  <c r="CS29" i="3"/>
  <c r="CT28" i="3"/>
  <c r="CU28" i="3"/>
  <c r="CV28" i="3"/>
  <c r="CW28" i="3"/>
  <c r="CX28" i="3"/>
  <c r="CY28" i="3"/>
  <c r="CZ28" i="3"/>
  <c r="DA28" i="3"/>
  <c r="DB28" i="3"/>
  <c r="CK28" i="3"/>
  <c r="CL28" i="3"/>
  <c r="CM28" i="3"/>
  <c r="CN28" i="3"/>
  <c r="CO28" i="3"/>
  <c r="CP28" i="3"/>
  <c r="CQ28" i="3"/>
  <c r="CR28" i="3"/>
  <c r="CS28" i="3"/>
  <c r="CT27" i="3"/>
  <c r="CU27" i="3"/>
  <c r="CV27" i="3"/>
  <c r="CW27" i="3"/>
  <c r="CX27" i="3"/>
  <c r="CY27" i="3"/>
  <c r="CZ27" i="3"/>
  <c r="DA27" i="3"/>
  <c r="DB27" i="3"/>
  <c r="CK27" i="3"/>
  <c r="CL27" i="3"/>
  <c r="CM27" i="3"/>
  <c r="CN27" i="3"/>
  <c r="CO27" i="3"/>
  <c r="CP27" i="3"/>
  <c r="CQ27" i="3"/>
  <c r="CR27" i="3"/>
  <c r="CS27" i="3"/>
  <c r="CT26" i="3"/>
  <c r="CU26" i="3"/>
  <c r="CV26" i="3"/>
  <c r="CW26" i="3"/>
  <c r="CX26" i="3"/>
  <c r="CY26" i="3"/>
  <c r="CZ26" i="3"/>
  <c r="DA26" i="3"/>
  <c r="DB26" i="3"/>
  <c r="CK26" i="3"/>
  <c r="CL26" i="3"/>
  <c r="CM26" i="3"/>
  <c r="CN26" i="3"/>
  <c r="CO26" i="3"/>
  <c r="CP26" i="3"/>
  <c r="CQ26" i="3"/>
  <c r="CR26" i="3"/>
  <c r="CS26" i="3"/>
  <c r="CT25" i="3"/>
  <c r="CU25" i="3"/>
  <c r="CV25" i="3"/>
  <c r="CW25" i="3"/>
  <c r="CX25" i="3"/>
  <c r="CY25" i="3"/>
  <c r="CZ25" i="3"/>
  <c r="DA25" i="3"/>
  <c r="DB25" i="3"/>
  <c r="CK25" i="3"/>
  <c r="CL25" i="3"/>
  <c r="CM25" i="3"/>
  <c r="CN25" i="3"/>
  <c r="CO25" i="3"/>
  <c r="CP25" i="3"/>
  <c r="CQ25" i="3"/>
  <c r="CR25" i="3"/>
  <c r="CS25" i="3"/>
  <c r="BX24" i="3"/>
  <c r="CA24" i="3" s="1"/>
  <c r="BW24" i="3"/>
  <c r="BZ24" i="3" s="1"/>
  <c r="BX23" i="3"/>
  <c r="CA23" i="3" s="1"/>
  <c r="BW23" i="3"/>
  <c r="BZ23" i="3" s="1"/>
  <c r="BV23" i="3"/>
  <c r="BY23" i="3" s="1"/>
  <c r="BX22" i="3"/>
  <c r="CA22" i="3" s="1"/>
  <c r="BW22" i="3"/>
  <c r="BZ22" i="3" s="1"/>
  <c r="BV22" i="3"/>
  <c r="BY22" i="3" s="1"/>
  <c r="BX21" i="3"/>
  <c r="CA21" i="3" s="1"/>
  <c r="BW21" i="3"/>
  <c r="BZ21" i="3" s="1"/>
  <c r="BV21" i="3"/>
  <c r="BY21" i="3" s="1"/>
  <c r="BX20" i="3"/>
  <c r="CA20" i="3" s="1"/>
  <c r="BW20" i="3"/>
  <c r="BZ20" i="3" s="1"/>
  <c r="BV20" i="3"/>
  <c r="BY20" i="3" s="1"/>
  <c r="BX19" i="3"/>
  <c r="CA19" i="3" s="1"/>
  <c r="BW19" i="3"/>
  <c r="BZ19" i="3" s="1"/>
  <c r="BV19" i="3"/>
  <c r="BY19" i="3" s="1"/>
  <c r="BX18" i="3"/>
  <c r="CA18" i="3" s="1"/>
  <c r="BW18" i="3"/>
  <c r="BZ18" i="3" s="1"/>
  <c r="BV18" i="3"/>
  <c r="BY18" i="3" s="1"/>
  <c r="BX17" i="3"/>
  <c r="CA17" i="3" s="1"/>
  <c r="BW17" i="3"/>
  <c r="BZ17" i="3" s="1"/>
  <c r="BV17" i="3"/>
  <c r="BY17" i="3" s="1"/>
  <c r="BX16" i="3"/>
  <c r="CA16" i="3" s="1"/>
  <c r="BW16" i="3"/>
  <c r="BZ16" i="3" s="1"/>
  <c r="BV16" i="3"/>
  <c r="BY16" i="3" s="1"/>
  <c r="BX15" i="3"/>
  <c r="CA15" i="3" s="1"/>
  <c r="BW15" i="3"/>
  <c r="BZ15" i="3" s="1"/>
  <c r="BV15" i="3"/>
  <c r="BY15" i="3" s="1"/>
  <c r="BX14" i="3"/>
  <c r="CA14" i="3" s="1"/>
  <c r="BW14" i="3"/>
  <c r="BZ14" i="3" s="1"/>
  <c r="BV14" i="3"/>
  <c r="BY14" i="3" s="1"/>
  <c r="BX13" i="3"/>
  <c r="CA13" i="3" s="1"/>
  <c r="BW13" i="3"/>
  <c r="BZ13" i="3" s="1"/>
  <c r="BV13" i="3"/>
  <c r="BY13" i="3" s="1"/>
  <c r="CT66" i="3"/>
  <c r="CU66" i="3"/>
  <c r="CV66" i="3"/>
  <c r="CW66" i="3"/>
  <c r="CX66" i="3"/>
  <c r="CY66" i="3"/>
  <c r="CZ66" i="3"/>
  <c r="DA66" i="3"/>
  <c r="DB66" i="3"/>
  <c r="CK66" i="3"/>
  <c r="CL66" i="3"/>
  <c r="CM66" i="3"/>
  <c r="CN66" i="3"/>
  <c r="CO66" i="3"/>
  <c r="CP66" i="3"/>
  <c r="CQ66" i="3"/>
  <c r="CR66" i="3"/>
  <c r="CS66" i="3"/>
  <c r="CT65" i="3"/>
  <c r="CU65" i="3"/>
  <c r="CV65" i="3"/>
  <c r="CW65" i="3"/>
  <c r="CX65" i="3"/>
  <c r="CY65" i="3"/>
  <c r="CZ65" i="3"/>
  <c r="DA65" i="3"/>
  <c r="DB65" i="3"/>
  <c r="CK65" i="3"/>
  <c r="CL65" i="3"/>
  <c r="CM65" i="3"/>
  <c r="CN65" i="3"/>
  <c r="CO65" i="3"/>
  <c r="CP65" i="3"/>
  <c r="CQ65" i="3"/>
  <c r="CR65" i="3"/>
  <c r="CS65" i="3"/>
  <c r="CT64" i="3"/>
  <c r="CU64" i="3"/>
  <c r="CV64" i="3"/>
  <c r="CW64" i="3"/>
  <c r="CX64" i="3"/>
  <c r="CY64" i="3"/>
  <c r="CZ64" i="3"/>
  <c r="DA64" i="3"/>
  <c r="DB64" i="3"/>
  <c r="CK64" i="3"/>
  <c r="CL64" i="3"/>
  <c r="CM64" i="3"/>
  <c r="CN64" i="3"/>
  <c r="CO64" i="3"/>
  <c r="CP64" i="3"/>
  <c r="CQ64" i="3"/>
  <c r="CR64" i="3"/>
  <c r="CS64" i="3"/>
  <c r="CT63" i="3"/>
  <c r="CU63" i="3"/>
  <c r="CV63" i="3"/>
  <c r="CW63" i="3"/>
  <c r="CX63" i="3"/>
  <c r="CY63" i="3"/>
  <c r="CZ63" i="3"/>
  <c r="DA63" i="3"/>
  <c r="DB63" i="3"/>
  <c r="CK63" i="3"/>
  <c r="CL63" i="3"/>
  <c r="CM63" i="3"/>
  <c r="CN63" i="3"/>
  <c r="CO63" i="3"/>
  <c r="CP63" i="3"/>
  <c r="CQ63" i="3"/>
  <c r="CR63" i="3"/>
  <c r="CS63" i="3"/>
  <c r="CT62" i="3"/>
  <c r="CU62" i="3"/>
  <c r="CV62" i="3"/>
  <c r="CW62" i="3"/>
  <c r="CX62" i="3"/>
  <c r="CY62" i="3"/>
  <c r="CZ62" i="3"/>
  <c r="DA62" i="3"/>
  <c r="DB62" i="3"/>
  <c r="CK62" i="3"/>
  <c r="CL62" i="3"/>
  <c r="CM62" i="3"/>
  <c r="CN62" i="3"/>
  <c r="CO62" i="3"/>
  <c r="CP62" i="3"/>
  <c r="CQ62" i="3"/>
  <c r="CR62" i="3"/>
  <c r="CS62" i="3"/>
  <c r="CT61" i="3"/>
  <c r="CU61" i="3"/>
  <c r="CV61" i="3"/>
  <c r="CW61" i="3"/>
  <c r="CX61" i="3"/>
  <c r="CY61" i="3"/>
  <c r="CZ61" i="3"/>
  <c r="DA61" i="3"/>
  <c r="DB61" i="3"/>
  <c r="CK61" i="3"/>
  <c r="CL61" i="3"/>
  <c r="CM61" i="3"/>
  <c r="CN61" i="3"/>
  <c r="CO61" i="3"/>
  <c r="CP61" i="3"/>
  <c r="CQ61" i="3"/>
  <c r="CR61" i="3"/>
  <c r="CS61" i="3"/>
  <c r="CK24" i="3"/>
  <c r="CL24" i="3"/>
  <c r="CM24" i="3"/>
  <c r="CN24" i="3"/>
  <c r="CO24" i="3"/>
  <c r="CP24" i="3"/>
  <c r="CQ24" i="3"/>
  <c r="CR24" i="3"/>
  <c r="CS24" i="3"/>
  <c r="CK23" i="3"/>
  <c r="CL23" i="3"/>
  <c r="CM23" i="3"/>
  <c r="CN23" i="3"/>
  <c r="CO23" i="3"/>
  <c r="CP23" i="3"/>
  <c r="CQ23" i="3"/>
  <c r="CR23" i="3"/>
  <c r="CS23" i="3"/>
  <c r="CK22" i="3"/>
  <c r="CL22" i="3"/>
  <c r="CM22" i="3"/>
  <c r="CN22" i="3"/>
  <c r="CO22" i="3"/>
  <c r="CP22" i="3"/>
  <c r="CQ22" i="3"/>
  <c r="CR22" i="3"/>
  <c r="CS22" i="3"/>
  <c r="CK21" i="3"/>
  <c r="CL21" i="3"/>
  <c r="CM21" i="3"/>
  <c r="CN21" i="3"/>
  <c r="CO21" i="3"/>
  <c r="CP21" i="3"/>
  <c r="CQ21" i="3"/>
  <c r="CR21" i="3"/>
  <c r="CS21" i="3"/>
  <c r="CK20" i="3"/>
  <c r="CL20" i="3"/>
  <c r="CM20" i="3"/>
  <c r="CN20" i="3"/>
  <c r="CO20" i="3"/>
  <c r="CP20" i="3"/>
  <c r="CQ20" i="3"/>
  <c r="CR20" i="3"/>
  <c r="CS20" i="3"/>
  <c r="CK19" i="3"/>
  <c r="CL19" i="3"/>
  <c r="CM19" i="3"/>
  <c r="CN19" i="3"/>
  <c r="CO19" i="3"/>
  <c r="CP19" i="3"/>
  <c r="CQ19" i="3"/>
  <c r="CR19" i="3"/>
  <c r="CS19" i="3"/>
  <c r="CK18" i="3"/>
  <c r="CL18" i="3"/>
  <c r="CM18" i="3"/>
  <c r="CN18" i="3"/>
  <c r="CO18" i="3"/>
  <c r="CP18" i="3"/>
  <c r="CQ18" i="3"/>
  <c r="CR18" i="3"/>
  <c r="CS18" i="3"/>
  <c r="CK17" i="3"/>
  <c r="CL17" i="3"/>
  <c r="CM17" i="3"/>
  <c r="CN17" i="3"/>
  <c r="CO17" i="3"/>
  <c r="CP17" i="3"/>
  <c r="CQ17" i="3"/>
  <c r="CR17" i="3"/>
  <c r="CS17" i="3"/>
  <c r="CK16" i="3"/>
  <c r="CL16" i="3"/>
  <c r="CM16" i="3"/>
  <c r="CN16" i="3"/>
  <c r="CO16" i="3"/>
  <c r="CP16" i="3"/>
  <c r="CQ16" i="3"/>
  <c r="CR16" i="3"/>
  <c r="CS16" i="3"/>
  <c r="CK15" i="3"/>
  <c r="CL15" i="3"/>
  <c r="CM15" i="3"/>
  <c r="CN15" i="3"/>
  <c r="CO15" i="3"/>
  <c r="CP15" i="3"/>
  <c r="CQ15" i="3"/>
  <c r="CR15" i="3"/>
  <c r="CS15" i="3"/>
  <c r="CK14" i="3"/>
  <c r="CL14" i="3"/>
  <c r="CM14" i="3"/>
  <c r="CN14" i="3"/>
  <c r="CO14" i="3"/>
  <c r="CP14" i="3"/>
  <c r="CQ14" i="3"/>
  <c r="CR14" i="3"/>
  <c r="CS14" i="3"/>
  <c r="CK13" i="3"/>
  <c r="CL13" i="3"/>
  <c r="CM13" i="3"/>
  <c r="CN13" i="3"/>
  <c r="CO13" i="3"/>
  <c r="CP13" i="3"/>
  <c r="CQ13" i="3"/>
  <c r="CR13" i="3"/>
  <c r="CS13" i="3"/>
  <c r="F5" i="9"/>
  <c r="A5" i="9"/>
  <c r="J20" i="9"/>
  <c r="I20" i="9"/>
  <c r="H20" i="9"/>
  <c r="A9" i="9"/>
  <c r="B9" i="12"/>
  <c r="F9" i="9"/>
  <c r="B17" i="9"/>
  <c r="B9" i="3" s="1"/>
  <c r="F16" i="9"/>
  <c r="BX12" i="3"/>
  <c r="BX68" i="3" s="1"/>
  <c r="D18" i="12"/>
  <c r="E18" i="12"/>
  <c r="F18" i="12"/>
  <c r="G18" i="12"/>
  <c r="H18" i="12"/>
  <c r="I18" i="12"/>
  <c r="C18" i="12"/>
  <c r="A17" i="13"/>
  <c r="E16" i="13"/>
  <c r="S10" i="3" s="1"/>
  <c r="A29" i="6"/>
  <c r="BM68" i="3"/>
  <c r="H68" i="3"/>
  <c r="I68" i="3"/>
  <c r="C13" i="6"/>
  <c r="BO68" i="3"/>
  <c r="BH68" i="3"/>
  <c r="AM68" i="3"/>
  <c r="G15" i="6" s="1"/>
  <c r="AF68" i="3"/>
  <c r="F15" i="6" s="1"/>
  <c r="Y68" i="3"/>
  <c r="E15" i="6" s="1"/>
  <c r="R68" i="3"/>
  <c r="D15" i="6" s="1"/>
  <c r="BN68" i="3"/>
  <c r="BG68" i="3"/>
  <c r="AL68" i="3"/>
  <c r="G14" i="6" s="1"/>
  <c r="AE68" i="3"/>
  <c r="F14" i="6" s="1"/>
  <c r="X68" i="3"/>
  <c r="E14" i="6" s="1"/>
  <c r="K68" i="3"/>
  <c r="C15" i="6" s="1"/>
  <c r="L15" i="6" s="1"/>
  <c r="M15" i="6" s="1"/>
  <c r="Q68" i="3"/>
  <c r="D14" i="6" s="1"/>
  <c r="J68" i="3"/>
  <c r="C14" i="6" s="1"/>
  <c r="L14" i="6" s="1"/>
  <c r="BF68" i="3"/>
  <c r="AK68" i="3"/>
  <c r="G13" i="6"/>
  <c r="AD68" i="3"/>
  <c r="F13" i="6"/>
  <c r="W68" i="3"/>
  <c r="E13" i="6"/>
  <c r="P68" i="3"/>
  <c r="D13" i="6"/>
  <c r="BL68" i="3"/>
  <c r="BE68" i="3"/>
  <c r="AJ68" i="3"/>
  <c r="G12" i="6" s="1"/>
  <c r="AC68" i="3"/>
  <c r="F12" i="6" s="1"/>
  <c r="V68" i="3"/>
  <c r="E12" i="6" s="1"/>
  <c r="BP68" i="3"/>
  <c r="O68" i="3"/>
  <c r="D12" i="6" s="1"/>
  <c r="S68" i="3"/>
  <c r="T68" i="3"/>
  <c r="U68" i="3"/>
  <c r="Z68" i="3"/>
  <c r="AA68" i="3"/>
  <c r="F20" i="6" s="1"/>
  <c r="AB68" i="3"/>
  <c r="AG68" i="3"/>
  <c r="AH68" i="3"/>
  <c r="AI68" i="3"/>
  <c r="BB68" i="3"/>
  <c r="BC68" i="3"/>
  <c r="BD68" i="3"/>
  <c r="BI68" i="3"/>
  <c r="BJ68" i="3"/>
  <c r="BK68" i="3"/>
  <c r="N68" i="3"/>
  <c r="D21" i="6" s="1"/>
  <c r="M68" i="3"/>
  <c r="D20" i="6" s="1"/>
  <c r="F68" i="3"/>
  <c r="C20" i="6" s="1"/>
  <c r="E20" i="6"/>
  <c r="G20" i="6"/>
  <c r="B12" i="6"/>
  <c r="E68" i="3"/>
  <c r="C19" i="6" s="1"/>
  <c r="L68" i="3"/>
  <c r="D19" i="6" s="1"/>
  <c r="E19" i="6"/>
  <c r="F19" i="6"/>
  <c r="G19" i="6"/>
  <c r="G68" i="3"/>
  <c r="C21" i="6" s="1"/>
  <c r="E21" i="6"/>
  <c r="F21" i="6"/>
  <c r="G21" i="6"/>
  <c r="M19" i="12"/>
  <c r="Q19" i="6"/>
  <c r="BT68" i="3"/>
  <c r="Q18" i="6"/>
  <c r="BS68" i="3"/>
  <c r="Q17" i="6"/>
  <c r="BR68" i="3"/>
  <c r="Q16" i="6"/>
  <c r="BQ68" i="3"/>
  <c r="Q15" i="6"/>
  <c r="Q14" i="6"/>
  <c r="M15" i="12"/>
  <c r="B14" i="6"/>
  <c r="M14" i="6" s="1"/>
  <c r="L33" i="12"/>
  <c r="C10" i="6"/>
  <c r="C12" i="3"/>
  <c r="B12" i="3"/>
  <c r="L23" i="6"/>
  <c r="A12" i="3"/>
  <c r="CT13" i="3" l="1"/>
  <c r="CU13" i="3"/>
  <c r="CV13" i="3"/>
  <c r="CW13" i="3"/>
  <c r="CX13" i="3"/>
  <c r="CY13" i="3"/>
  <c r="CZ13" i="3"/>
  <c r="DA13" i="3"/>
  <c r="DB13" i="3"/>
  <c r="CT14" i="3"/>
  <c r="CU14" i="3"/>
  <c r="CV14" i="3"/>
  <c r="CW14" i="3"/>
  <c r="CX14" i="3"/>
  <c r="CY14" i="3"/>
  <c r="CZ14" i="3"/>
  <c r="DA14" i="3"/>
  <c r="DB14" i="3"/>
  <c r="CT15" i="3"/>
  <c r="CU15" i="3"/>
  <c r="CV15" i="3"/>
  <c r="CW15" i="3"/>
  <c r="CX15" i="3"/>
  <c r="CY15" i="3"/>
  <c r="CZ15" i="3"/>
  <c r="DA15" i="3"/>
  <c r="DB15" i="3"/>
  <c r="CT16" i="3"/>
  <c r="CU16" i="3"/>
  <c r="CV16" i="3"/>
  <c r="CW16" i="3"/>
  <c r="CX16" i="3"/>
  <c r="CY16" i="3"/>
  <c r="CZ16" i="3"/>
  <c r="DA16" i="3"/>
  <c r="DB16" i="3"/>
  <c r="CT17" i="3"/>
  <c r="CU17" i="3"/>
  <c r="CV17" i="3"/>
  <c r="CW17" i="3"/>
  <c r="CX17" i="3"/>
  <c r="CY17" i="3"/>
  <c r="CZ17" i="3"/>
  <c r="DA17" i="3"/>
  <c r="DB17" i="3"/>
  <c r="CT18" i="3"/>
  <c r="CU18" i="3"/>
  <c r="CV18" i="3"/>
  <c r="CW18" i="3"/>
  <c r="CX18" i="3"/>
  <c r="CY18" i="3"/>
  <c r="CZ18" i="3"/>
  <c r="DA18" i="3"/>
  <c r="DB18" i="3"/>
  <c r="CT19" i="3"/>
  <c r="CU19" i="3"/>
  <c r="CV19" i="3"/>
  <c r="CW19" i="3"/>
  <c r="CX19" i="3"/>
  <c r="CY19" i="3"/>
  <c r="CZ19" i="3"/>
  <c r="DA19" i="3"/>
  <c r="DB19" i="3"/>
  <c r="CT20" i="3"/>
  <c r="CU20" i="3"/>
  <c r="CV20" i="3"/>
  <c r="CW20" i="3"/>
  <c r="CX20" i="3"/>
  <c r="CY20" i="3"/>
  <c r="CZ20" i="3"/>
  <c r="DA20" i="3"/>
  <c r="DB20" i="3"/>
  <c r="CT21" i="3"/>
  <c r="CU21" i="3"/>
  <c r="CV21" i="3"/>
  <c r="CW21" i="3"/>
  <c r="CX21" i="3"/>
  <c r="CY21" i="3"/>
  <c r="CZ21" i="3"/>
  <c r="DA21" i="3"/>
  <c r="DB21" i="3"/>
  <c r="CT22" i="3"/>
  <c r="CU22" i="3"/>
  <c r="CV22" i="3"/>
  <c r="CW22" i="3"/>
  <c r="CX22" i="3"/>
  <c r="CY22" i="3"/>
  <c r="CZ22" i="3"/>
  <c r="DA22" i="3"/>
  <c r="DB22" i="3"/>
  <c r="CT23" i="3"/>
  <c r="CU23" i="3"/>
  <c r="CV23" i="3"/>
  <c r="CW23" i="3"/>
  <c r="CX23" i="3"/>
  <c r="CY23" i="3"/>
  <c r="CZ23" i="3"/>
  <c r="DA23" i="3"/>
  <c r="DB23" i="3"/>
  <c r="CT24" i="3"/>
  <c r="CU24" i="3"/>
  <c r="CV24" i="3"/>
  <c r="CW24" i="3"/>
  <c r="CX24" i="3"/>
  <c r="CY24" i="3"/>
  <c r="CZ24" i="3"/>
  <c r="DA24" i="3"/>
  <c r="DB24" i="3"/>
  <c r="CA12" i="3"/>
  <c r="M21" i="6"/>
  <c r="L19" i="6"/>
  <c r="M19" i="6" s="1"/>
  <c r="L20" i="6"/>
  <c r="M20" i="6" s="1"/>
  <c r="L13" i="6"/>
  <c r="M13" i="6" s="1"/>
  <c r="B54" i="12"/>
  <c r="M54" i="12" s="1"/>
  <c r="B53" i="12"/>
  <c r="M53" i="12" s="1"/>
  <c r="B52" i="12"/>
  <c r="M52" i="12" s="1"/>
  <c r="M63" i="12" s="1"/>
  <c r="B44" i="12"/>
  <c r="M44" i="12" s="1"/>
  <c r="B18" i="12"/>
  <c r="B43" i="12"/>
  <c r="M43" i="12" s="1"/>
  <c r="B17" i="12"/>
  <c r="B42" i="12"/>
  <c r="M42" i="12" s="1"/>
  <c r="M60" i="12" s="1"/>
  <c r="B16" i="12"/>
  <c r="C12" i="6"/>
  <c r="M12" i="6" s="1"/>
  <c r="Z10" i="3"/>
  <c r="AG10" i="3" s="1"/>
  <c r="BV12" i="3"/>
  <c r="BV68" i="3" s="1"/>
  <c r="BW12" i="3"/>
  <c r="BW68" i="3" s="1"/>
  <c r="I76" i="9"/>
  <c r="M18" i="12"/>
  <c r="M17" i="12"/>
  <c r="M16" i="12"/>
  <c r="M14" i="12"/>
  <c r="L9" i="3"/>
  <c r="H76" i="9"/>
  <c r="Q12" i="6" s="1"/>
  <c r="J76" i="9"/>
  <c r="CA68" i="3" l="1"/>
  <c r="DA12" i="3"/>
  <c r="DA68" i="3" s="1"/>
  <c r="J17" i="6" s="1"/>
  <c r="DB12" i="3"/>
  <c r="DB68" i="3" s="1"/>
  <c r="K17" i="6" s="1"/>
  <c r="CZ12" i="3"/>
  <c r="CZ68" i="3" s="1"/>
  <c r="CY12" i="3"/>
  <c r="CY68" i="3" s="1"/>
  <c r="CX12" i="3"/>
  <c r="CX68" i="3" s="1"/>
  <c r="CW12" i="3"/>
  <c r="CW68" i="3" s="1"/>
  <c r="CV12" i="3"/>
  <c r="CV68" i="3" s="1"/>
  <c r="CU12" i="3"/>
  <c r="CU68" i="3" s="1"/>
  <c r="CT12" i="3"/>
  <c r="CT68" i="3" s="1"/>
  <c r="BZ12" i="3"/>
  <c r="BY12" i="3"/>
  <c r="BY68" i="3" s="1"/>
  <c r="H10" i="6"/>
  <c r="AN9" i="3"/>
  <c r="M23" i="6"/>
  <c r="M62" i="12"/>
  <c r="M64" i="12" s="1"/>
  <c r="M66" i="12" s="1"/>
  <c r="CL12" i="3"/>
  <c r="CL68" i="3" s="1"/>
  <c r="D18" i="6" s="1"/>
  <c r="M22" i="12"/>
  <c r="I14" i="13" s="1"/>
  <c r="D10" i="6"/>
  <c r="I17" i="6"/>
  <c r="G17" i="6"/>
  <c r="E17" i="6"/>
  <c r="C17" i="6"/>
  <c r="H17" i="6"/>
  <c r="F17" i="6"/>
  <c r="D17" i="6"/>
  <c r="S9" i="3"/>
  <c r="E10" i="6"/>
  <c r="CO12" i="3" l="1"/>
  <c r="CO68" i="3" s="1"/>
  <c r="G18" i="6" s="1"/>
  <c r="CN12" i="3"/>
  <c r="CN68" i="3" s="1"/>
  <c r="F18" i="6" s="1"/>
  <c r="CP12" i="3"/>
  <c r="CP68" i="3" s="1"/>
  <c r="H18" i="6" s="1"/>
  <c r="CQ12" i="3"/>
  <c r="CQ68" i="3" s="1"/>
  <c r="I18" i="6" s="1"/>
  <c r="CS12" i="3"/>
  <c r="CS68" i="3" s="1"/>
  <c r="K18" i="6" s="1"/>
  <c r="CR12" i="3"/>
  <c r="CR68" i="3" s="1"/>
  <c r="J18" i="6" s="1"/>
  <c r="CK12" i="3"/>
  <c r="BZ68" i="3"/>
  <c r="CM12" i="3"/>
  <c r="CM68" i="3" s="1"/>
  <c r="E18" i="6" s="1"/>
  <c r="I10" i="6"/>
  <c r="AU9" i="3"/>
  <c r="L17" i="6"/>
  <c r="M17" i="6" s="1"/>
  <c r="M67" i="12"/>
  <c r="M69" i="12" s="1"/>
  <c r="M23" i="12"/>
  <c r="M24" i="12"/>
  <c r="M25" i="12" s="1"/>
  <c r="M32" i="12" s="1"/>
  <c r="I15" i="13"/>
  <c r="F10" i="6"/>
  <c r="Z9" i="3"/>
  <c r="A25" i="6" l="1"/>
  <c r="CK68" i="3"/>
  <c r="C18" i="6" s="1"/>
  <c r="L18" i="6" s="1"/>
  <c r="M18" i="6" s="1"/>
  <c r="A26" i="6"/>
  <c r="M45" i="6"/>
  <c r="J10" i="6"/>
  <c r="BB9" i="3"/>
  <c r="I16" i="13"/>
  <c r="G10" i="6"/>
  <c r="AG9" i="3"/>
  <c r="K10" i="6" l="1"/>
  <c r="BI9" i="3"/>
  <c r="N26" i="6"/>
  <c r="M30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Nadine Schrepfer</author>
  </authors>
  <commentList>
    <comment ref="L20" authorId="0" shapeId="0" xr:uid="{6611252A-79A4-4A55-8821-F732C391CDE4}">
      <text>
        <r>
          <rPr>
            <b/>
            <sz val="9"/>
            <color indexed="81"/>
            <rFont val="Segoe UI"/>
            <family val="2"/>
          </rPr>
          <t>wenn innerhalb der Grundbelegung "ja", wenn später "nein"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Stefan Grob</author>
  </authors>
  <commentList>
    <comment ref="G18" authorId="0" shapeId="0" xr:uid="{2EBACD0F-B46B-4553-A670-FE2D578753F5}">
      <text>
        <r>
          <rPr>
            <b/>
            <sz val="9"/>
            <color indexed="81"/>
            <rFont val="Segoe UI"/>
            <family val="2"/>
          </rPr>
          <t>nur eintragen wenn weiblich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Stefan Grob</author>
  </authors>
  <commentList>
    <comment ref="B9" authorId="0" shapeId="0" xr:uid="{1E8A27E8-A8E0-4DE0-9D24-CAAE9698CEA8}">
      <text>
        <r>
          <rPr>
            <b/>
            <sz val="9"/>
            <color indexed="81"/>
            <rFont val="Segoe UI"/>
            <family val="2"/>
          </rPr>
          <t>entsprechende Tarifstufe eintragen</t>
        </r>
      </text>
    </comment>
  </commentList>
</comments>
</file>

<file path=xl/metadata.xml><?xml version="1.0" encoding="utf-8"?>
<metadata xmlns="http://schemas.openxmlformats.org/spreadsheetml/2006/main" xmlns:xlrd="http://schemas.microsoft.com/office/spreadsheetml/2017/richdata" xmlns:xda="http://schemas.microsoft.com/office/spreadsheetml/2017/dynamicarray">
  <metadataTypes count="2">
    <metadataType name="XLDAPR" minSupportedVersion="120000" copy="1" pasteAll="1" pasteValues="1" merge="1" splitFirst="1" rowColShift="1" clearFormats="1" clearComments="1" assign="1" coerce="1" cellMeta="1"/>
    <metadataType name="XLRICHVALUE" minSupportedVersion="120000" copy="1" pasteAll="1" pasteValues="1" merge="1" splitFirst="1" rowColShift="1" clearFormats="1" clearComments="1" assign="1" coerce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futureMetadata name="XLRICHVALUE" count="1">
    <bk>
      <extLst>
        <ext uri="{3e2802c4-a4d2-4d8b-9148-e3be6c30e623}">
          <xlrd:rvb i="0"/>
        </ext>
      </extLst>
    </bk>
  </futureMetadata>
  <cellMetadata count="1">
    <bk>
      <rc t="1" v="0"/>
    </bk>
  </cellMetadata>
  <valueMetadata count="1">
    <bk>
      <rc t="2" v="0"/>
    </bk>
  </valueMetadata>
</metadata>
</file>

<file path=xl/sharedStrings.xml><?xml version="1.0" encoding="utf-8"?>
<sst xmlns="http://schemas.openxmlformats.org/spreadsheetml/2006/main" count="652" uniqueCount="172">
  <si>
    <t>Teilnehmerliste</t>
  </si>
  <si>
    <t>Reservierte Leistungen</t>
  </si>
  <si>
    <t>Verein | Verband | Firma</t>
  </si>
  <si>
    <t>Anlass - Nr.</t>
  </si>
  <si>
    <t>Mahlzeiten</t>
  </si>
  <si>
    <t>TV Muster</t>
  </si>
  <si>
    <t>Frühstück</t>
  </si>
  <si>
    <t>Mittagessen</t>
  </si>
  <si>
    <t>Verantwortliche Person</t>
  </si>
  <si>
    <t>Abendessen</t>
  </si>
  <si>
    <t>Name</t>
  </si>
  <si>
    <t>Vorname</t>
  </si>
  <si>
    <t>Übernachtungen</t>
  </si>
  <si>
    <t>Mustermann</t>
  </si>
  <si>
    <t>Max</t>
  </si>
  <si>
    <t>Zimmer Basic</t>
  </si>
  <si>
    <t>Zimmer Comfort</t>
  </si>
  <si>
    <t>Mobil - Nr.</t>
  </si>
  <si>
    <t>Tarif</t>
  </si>
  <si>
    <t>Zimmer Hotel</t>
  </si>
  <si>
    <t>Einzelzimmer</t>
  </si>
  <si>
    <t>Anreise</t>
  </si>
  <si>
    <t>Abreise</t>
  </si>
  <si>
    <t>Totalbetrag (CHF)</t>
  </si>
  <si>
    <t>Tage</t>
  </si>
  <si>
    <t>Toleranz 5% (CHF)</t>
  </si>
  <si>
    <t>Grund-</t>
  </si>
  <si>
    <t>Mindestbetrag (CHF)</t>
  </si>
  <si>
    <t>belegung</t>
  </si>
  <si>
    <t>vom Sportzentrum auszufüllen</t>
  </si>
  <si>
    <t>alle gelben Felder sind vom Gast auszufüllen</t>
  </si>
  <si>
    <t>Meldedatum</t>
  </si>
  <si>
    <t>Grundbelegung</t>
  </si>
  <si>
    <t>ja</t>
  </si>
  <si>
    <t>Vorgängige Reduzierung der reservierten Leistungen</t>
  </si>
  <si>
    <t>Telefon</t>
  </si>
  <si>
    <t>Natel</t>
  </si>
  <si>
    <t>Nr.</t>
  </si>
  <si>
    <t>PLZ</t>
  </si>
  <si>
    <t>Ort</t>
  </si>
  <si>
    <t>Geb.</t>
  </si>
  <si>
    <t>w</t>
  </si>
  <si>
    <t>&lt;6</t>
  </si>
  <si>
    <t>6-16</t>
  </si>
  <si>
    <t>&gt;16</t>
  </si>
  <si>
    <t>Total</t>
  </si>
  <si>
    <t>Verein/Verband</t>
  </si>
  <si>
    <t>Anlass Nr.</t>
  </si>
  <si>
    <t>Verantworliche Person</t>
  </si>
  <si>
    <t>FS=Frühstück</t>
  </si>
  <si>
    <t>ME=Mittagessen</t>
  </si>
  <si>
    <t>AE=Abendessen</t>
  </si>
  <si>
    <t>ÜN=Übernachtung</t>
  </si>
  <si>
    <t>EZ= Einzelzimmer</t>
  </si>
  <si>
    <t>spez. Mahlzeiten</t>
  </si>
  <si>
    <t>Kind</t>
  </si>
  <si>
    <t>Erwachsener</t>
  </si>
  <si>
    <t>weiblich</t>
  </si>
  <si>
    <t>ÜN Basic</t>
  </si>
  <si>
    <t>ÜN Comfort</t>
  </si>
  <si>
    <t>ÜN Hotel</t>
  </si>
  <si>
    <t>EZ</t>
  </si>
  <si>
    <t>Vegetarier</t>
  </si>
  <si>
    <t>Vegan</t>
  </si>
  <si>
    <t>Kein Schweinefleisch</t>
  </si>
  <si>
    <t>Lactose</t>
  </si>
  <si>
    <t>Glutenunverträglichkeit</t>
  </si>
  <si>
    <t>Sonstige</t>
  </si>
  <si>
    <t>Kleinkinder</t>
  </si>
  <si>
    <t>Jugendliche</t>
  </si>
  <si>
    <t>KK</t>
  </si>
  <si>
    <t>K</t>
  </si>
  <si>
    <t>E</t>
  </si>
  <si>
    <t>Übernachtung</t>
  </si>
  <si>
    <t>1.Nacht</t>
  </si>
  <si>
    <t>2.Nacht</t>
  </si>
  <si>
    <t>3.Nacht</t>
  </si>
  <si>
    <t>4.Nacht</t>
  </si>
  <si>
    <t>5.Nacht</t>
  </si>
  <si>
    <t>6.Nacht</t>
  </si>
  <si>
    <t>7.Nacht</t>
  </si>
  <si>
    <t>Gäste</t>
  </si>
  <si>
    <t>Leistungsübersicht</t>
  </si>
  <si>
    <t>Verein</t>
  </si>
  <si>
    <t>Leiter</t>
  </si>
  <si>
    <t>Veranstaltungs-Nr.</t>
  </si>
  <si>
    <t>SZK</t>
  </si>
  <si>
    <t>SZK +</t>
  </si>
  <si>
    <t>HRK</t>
  </si>
  <si>
    <t>Sportzentrum Kerenzerberg</t>
  </si>
  <si>
    <t>CHF</t>
  </si>
  <si>
    <t>Person</t>
  </si>
  <si>
    <t>Übernachtung Basic</t>
  </si>
  <si>
    <t>U16</t>
  </si>
  <si>
    <t>Comfortzimmerzuschlag</t>
  </si>
  <si>
    <t>Übernachtung Hotel</t>
  </si>
  <si>
    <t>Einzelzimmerzuschlag</t>
  </si>
  <si>
    <t>Einzelübernachtungszuschlag</t>
  </si>
  <si>
    <t>Kurtaxen Erwachsene | &gt;16 Jahre</t>
  </si>
  <si>
    <t>Kurtaxen Jugendliche | &lt; 16 Jahre</t>
  </si>
  <si>
    <t>Kleinkinder &lt; 6 Jahre</t>
  </si>
  <si>
    <t>Zwischentotal</t>
  </si>
  <si>
    <t>Diverses</t>
  </si>
  <si>
    <t>Fotokopien sw</t>
  </si>
  <si>
    <t>Fotokopien farbig</t>
  </si>
  <si>
    <t>Sauna</t>
  </si>
  <si>
    <t xml:space="preserve">Sportanlagenbenützung </t>
  </si>
  <si>
    <t>Schiessanlagen elektronisch (Std.)</t>
  </si>
  <si>
    <t>Schiessanlagen manuell (Pax)</t>
  </si>
  <si>
    <t>Tennisplatzbenützung</t>
  </si>
  <si>
    <t>Sportlertee</t>
  </si>
  <si>
    <t>Tee zu den Mahlzeiten</t>
  </si>
  <si>
    <t>Totalbetrag für alle Leistungen</t>
  </si>
  <si>
    <t>Mit Ihrer Unterschrift bestätigen Sie, dass Sie die aufgeführten Leistungen im Sportzentrum Kerenzerberg und/oder</t>
  </si>
  <si>
    <t>Hotel · Restaurant Kerenzerberg in Anspruch genommen haben und diese so in Rechnung gestellt werden dürfen:</t>
  </si>
  <si>
    <t>Datum/Unterschrift:</t>
  </si>
  <si>
    <t>nicht Grundbelegung</t>
  </si>
  <si>
    <t>Übernachtung Comfort</t>
  </si>
  <si>
    <t>Beträge</t>
  </si>
  <si>
    <t>Total Reservierte Leistungen</t>
  </si>
  <si>
    <t>Toleranzbetrag (5% der reservierten Leistungen bei Unterbelegung)</t>
  </si>
  <si>
    <t>Total - Toleranz = Sollbetrag</t>
  </si>
  <si>
    <t>Berechnungsinformationen Unterbelegung / Annullation</t>
  </si>
  <si>
    <t>Stichtag (Meldung x Tage vor dem Anlass)</t>
  </si>
  <si>
    <t>Prozentsatz für Berechnung</t>
  </si>
  <si>
    <t>%</t>
  </si>
  <si>
    <t>von Hand eintragen</t>
  </si>
  <si>
    <t>neue Leistungen</t>
  </si>
  <si>
    <t>Total reservierte Leistungen</t>
  </si>
  <si>
    <t>Total neue Leistungen</t>
  </si>
  <si>
    <t>Totalbetrag der in Rechnung gestellten reduzierten Leistungen</t>
  </si>
  <si>
    <r>
      <t xml:space="preserve">Berechnungsinformationen Unterbelegung / Annullation </t>
    </r>
    <r>
      <rPr>
        <b/>
        <sz val="8"/>
        <rFont val="Arial"/>
        <family val="2"/>
      </rPr>
      <t>(die Differenz wird als Annullationsgebühr angesehen)</t>
    </r>
  </si>
  <si>
    <t>kein Toleranzbetrag, da die 5% nur bei Unterbelegung angewendet werden)</t>
  </si>
  <si>
    <t>Differenzbetrag zu den reservierten Leistungen</t>
  </si>
  <si>
    <t>Total reservierte Leistungen - Toleranz = Sollbetrag</t>
  </si>
  <si>
    <t>Sollbetrag - Istbetrag (Grundlage der in Rechnung gestellten Unterbelegung)</t>
  </si>
  <si>
    <t>Unterbelegung</t>
  </si>
  <si>
    <t>Berechnung der Unterbelegung</t>
  </si>
  <si>
    <r>
      <rPr>
        <b/>
        <sz val="14"/>
        <rFont val="Arial"/>
        <family val="2"/>
      </rPr>
      <t>Berechnung der vorgängig reduzierten Leistungen</t>
    </r>
    <r>
      <rPr>
        <b/>
        <sz val="18"/>
        <rFont val="Arial"/>
        <family val="2"/>
      </rPr>
      <t xml:space="preserve"> </t>
    </r>
    <r>
      <rPr>
        <b/>
        <sz val="10"/>
        <rFont val="Arial"/>
        <family val="2"/>
      </rPr>
      <t>(Annullation)</t>
    </r>
  </si>
  <si>
    <t>Es ist untersagt mit GK auf die Siusanlage zu schiessen</t>
  </si>
  <si>
    <t>Armbrustschiessen benötigt keine Schusszahlen</t>
  </si>
  <si>
    <t>Schusszahlen werden nur bei 25 und 50m benötigt</t>
  </si>
  <si>
    <t xml:space="preserve"> Vormittag / Nachmittag</t>
  </si>
  <si>
    <t>10m</t>
  </si>
  <si>
    <t>25m</t>
  </si>
  <si>
    <t>30/50m</t>
  </si>
  <si>
    <t xml:space="preserve"> manuell (Std.)</t>
  </si>
  <si>
    <t xml:space="preserve"> elektronisch (Std.)</t>
  </si>
  <si>
    <t xml:space="preserve"> Anzahl Schüsse</t>
  </si>
  <si>
    <t>Beispiel</t>
  </si>
  <si>
    <t>VM</t>
  </si>
  <si>
    <t>NM</t>
  </si>
  <si>
    <t>Total Std. VM</t>
  </si>
  <si>
    <t>Total Std. NM</t>
  </si>
  <si>
    <t>8.Nacht</t>
  </si>
  <si>
    <t>9.Nacht</t>
  </si>
  <si>
    <t>x</t>
  </si>
  <si>
    <t>Benützung der Schiessanlagen 10/25/50m</t>
  </si>
  <si>
    <t>Datum von</t>
  </si>
  <si>
    <t>bis</t>
  </si>
  <si>
    <t>Verein:</t>
  </si>
  <si>
    <t>Elektronisch (Stunden x Person)</t>
  </si>
  <si>
    <t>Manuell (Personen)</t>
  </si>
  <si>
    <t>Vormittag</t>
  </si>
  <si>
    <t>Nachmittag</t>
  </si>
  <si>
    <t>50m</t>
  </si>
  <si>
    <t>Total: Elektronisch (Stunden x Person)</t>
  </si>
  <si>
    <t>Total: Manuell (Personen)</t>
  </si>
  <si>
    <t>Anzahl</t>
  </si>
  <si>
    <t>Total Stunden elek.</t>
  </si>
  <si>
    <t>Total Kosten in CHF</t>
  </si>
  <si>
    <t>Total pro Athlet:in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</si>
</sst>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dd"/>
    <numFmt numFmtId="165" formatCode="dddd\ dd/\ mmmm\ yyyy"/>
    <numFmt numFmtId="166" formatCode="ddd"/>
    <numFmt numFmtId="167" formatCode="d/mm/yy;@"/>
    <numFmt numFmtId="168" formatCode="ddd\ dd/\ mmmm\ yyyy"/>
    <numFmt numFmtId="169" formatCode="dd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9"/>
      <color indexed="81"/>
      <name val="Segoe U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PlusSansSZK"/>
    </font>
    <font>
      <sz val="11"/>
      <color theme="1"/>
      <name val="PlusSansSZK"/>
    </font>
    <font>
      <b/>
      <sz val="10"/>
      <color theme="1"/>
      <name val="PlusSansSZK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mediumGray">
        <bgColor theme="0" tint="-0.249977111117893"/>
      </patternFill>
    </fill>
  </fills>
  <borders count="2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auto="1"/>
      </right>
      <top style="thin">
        <color indexed="55"/>
      </top>
      <bottom style="thin">
        <color indexed="55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55"/>
      </right>
      <top style="medium">
        <color auto="1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auto="1"/>
      </top>
      <bottom style="thin">
        <color indexed="55"/>
      </bottom>
      <diagonal/>
    </border>
    <border>
      <left style="medium">
        <color auto="1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medium">
        <color auto="1"/>
      </left>
      <right style="thin">
        <color indexed="55"/>
      </right>
      <top style="thin">
        <color indexed="55"/>
      </top>
      <bottom style="medium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8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medium">
        <color auto="1"/>
      </bottom>
      <diagonal/>
    </border>
    <border>
      <left style="thin">
        <color indexed="55"/>
      </left>
      <right/>
      <top style="medium">
        <color auto="1"/>
      </top>
      <bottom style="thin">
        <color indexed="55"/>
      </bottom>
      <diagonal/>
    </border>
    <border>
      <left style="thin">
        <color indexed="23"/>
      </left>
      <right style="medium">
        <color auto="1"/>
      </right>
      <top style="medium">
        <color auto="1"/>
      </top>
      <bottom style="thin">
        <color indexed="55"/>
      </bottom>
      <diagonal/>
    </border>
    <border>
      <left style="thin">
        <color indexed="23"/>
      </left>
      <right style="medium">
        <color auto="1"/>
      </right>
      <top style="thin">
        <color indexed="55"/>
      </top>
      <bottom/>
      <diagonal/>
    </border>
    <border>
      <left style="thin">
        <color indexed="23"/>
      </left>
      <right style="medium">
        <color auto="1"/>
      </right>
      <top style="thin">
        <color indexed="55"/>
      </top>
      <bottom style="medium">
        <color auto="1"/>
      </bottom>
      <diagonal/>
    </border>
    <border>
      <left style="thin">
        <color indexed="23"/>
      </left>
      <right style="medium">
        <color auto="1"/>
      </right>
      <top/>
      <bottom style="medium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auto="1"/>
      </top>
      <bottom/>
      <diagonal/>
    </border>
    <border>
      <left style="thin">
        <color indexed="55"/>
      </left>
      <right style="medium">
        <color auto="1"/>
      </right>
      <top style="thin">
        <color indexed="55"/>
      </top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55"/>
      </left>
      <right style="medium">
        <color theme="1"/>
      </right>
      <top style="medium">
        <color auto="1"/>
      </top>
      <bottom style="thin">
        <color indexed="55"/>
      </bottom>
      <diagonal/>
    </border>
    <border>
      <left style="thin">
        <color indexed="55"/>
      </left>
      <right style="medium">
        <color theme="1"/>
      </right>
      <top style="thin">
        <color indexed="55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indexed="55"/>
      </right>
      <top style="medium">
        <color auto="1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55"/>
      </right>
      <top style="medium">
        <color auto="1"/>
      </top>
      <bottom style="medium">
        <color indexed="64"/>
      </bottom>
      <diagonal/>
    </border>
    <border>
      <left/>
      <right style="thin">
        <color indexed="55"/>
      </right>
      <top style="medium">
        <color auto="1"/>
      </top>
      <bottom style="medium">
        <color auto="1"/>
      </bottom>
      <diagonal/>
    </border>
    <border>
      <left style="thin">
        <color indexed="55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1"/>
      </left>
      <right style="thin">
        <color indexed="55"/>
      </right>
      <top style="medium">
        <color auto="1"/>
      </top>
      <bottom style="thin">
        <color indexed="55"/>
      </bottom>
      <diagonal/>
    </border>
    <border>
      <left/>
      <right style="thin">
        <color indexed="55"/>
      </right>
      <top style="medium">
        <color auto="1"/>
      </top>
      <bottom/>
      <diagonal/>
    </border>
    <border>
      <left style="thin">
        <color indexed="55"/>
      </left>
      <right style="medium">
        <color theme="1"/>
      </right>
      <top style="medium">
        <color auto="1"/>
      </top>
      <bottom/>
      <diagonal/>
    </border>
    <border>
      <left style="thin">
        <color indexed="55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55"/>
      </right>
      <top style="medium">
        <color auto="1"/>
      </top>
      <bottom/>
      <diagonal/>
    </border>
    <border>
      <left style="thin">
        <color indexed="55"/>
      </left>
      <right style="medium">
        <color auto="1"/>
      </right>
      <top/>
      <bottom style="thin">
        <color indexed="64"/>
      </bottom>
      <diagonal/>
    </border>
    <border>
      <left style="thin">
        <color indexed="55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55"/>
      </left>
      <right/>
      <top style="thin">
        <color auto="1"/>
      </top>
      <bottom/>
      <diagonal/>
    </border>
    <border>
      <left/>
      <right style="thin">
        <color indexed="55"/>
      </right>
      <top style="thin">
        <color auto="1"/>
      </top>
      <bottom/>
      <diagonal/>
    </border>
    <border>
      <left style="thin">
        <color indexed="55"/>
      </left>
      <right style="thin">
        <color indexed="55"/>
      </right>
      <top style="thin">
        <color auto="1"/>
      </top>
      <bottom/>
      <diagonal/>
    </border>
    <border>
      <left style="thin">
        <color indexed="55"/>
      </left>
      <right style="medium">
        <color auto="1"/>
      </right>
      <top/>
      <bottom style="thin">
        <color auto="1"/>
      </bottom>
      <diagonal/>
    </border>
    <border>
      <left style="thin">
        <color indexed="55"/>
      </left>
      <right/>
      <top style="thin">
        <color indexed="55"/>
      </top>
      <bottom style="thin">
        <color auto="1"/>
      </bottom>
      <diagonal/>
    </border>
    <border>
      <left/>
      <right style="thin">
        <color indexed="55"/>
      </right>
      <top style="thin">
        <color indexed="55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auto="1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medium">
        <color auto="1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medium">
        <color auto="1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/>
      <top style="thin">
        <color indexed="64"/>
      </top>
      <bottom/>
      <diagonal/>
    </border>
    <border>
      <left/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medium">
        <color auto="1"/>
      </right>
      <top style="thin">
        <color auto="1"/>
      </top>
      <bottom/>
      <diagonal/>
    </border>
    <border>
      <left style="thin">
        <color indexed="55"/>
      </left>
      <right/>
      <top style="thin">
        <color indexed="64"/>
      </top>
      <bottom/>
      <diagonal/>
    </border>
    <border>
      <left/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medium">
        <color auto="1"/>
      </right>
      <top style="thin">
        <color auto="1"/>
      </top>
      <bottom/>
      <diagonal/>
    </border>
    <border>
      <left style="thin">
        <color indexed="55"/>
      </left>
      <right/>
      <top style="thin">
        <color indexed="64"/>
      </top>
      <bottom/>
      <diagonal/>
    </border>
    <border>
      <left/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medium">
        <color auto="1"/>
      </right>
      <top style="thin">
        <color auto="1"/>
      </top>
      <bottom/>
      <diagonal/>
    </border>
    <border>
      <left style="thin">
        <color indexed="55"/>
      </left>
      <right/>
      <top style="thin">
        <color indexed="64"/>
      </top>
      <bottom/>
      <diagonal/>
    </border>
    <border>
      <left/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medium">
        <color auto="1"/>
      </right>
      <top style="thin">
        <color auto="1"/>
      </top>
      <bottom/>
      <diagonal/>
    </border>
    <border>
      <left style="thin">
        <color indexed="55"/>
      </left>
      <right/>
      <top style="thin">
        <color indexed="64"/>
      </top>
      <bottom/>
      <diagonal/>
    </border>
    <border>
      <left/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medium">
        <color auto="1"/>
      </right>
      <top style="thin">
        <color auto="1"/>
      </top>
      <bottom/>
      <diagonal/>
    </border>
    <border>
      <left style="thin">
        <color indexed="55"/>
      </left>
      <right/>
      <top style="thin">
        <color indexed="64"/>
      </top>
      <bottom/>
      <diagonal/>
    </border>
    <border>
      <left/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medium">
        <color auto="1"/>
      </right>
      <top style="thin">
        <color auto="1"/>
      </top>
      <bottom/>
      <diagonal/>
    </border>
    <border>
      <left style="thin">
        <color indexed="55"/>
      </left>
      <right/>
      <top style="thin">
        <color indexed="64"/>
      </top>
      <bottom/>
      <diagonal/>
    </border>
    <border>
      <left/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medium">
        <color auto="1"/>
      </bottom>
      <diagonal/>
    </border>
    <border>
      <left/>
      <right style="thin">
        <color indexed="55"/>
      </right>
      <top style="thin">
        <color indexed="55"/>
      </top>
      <bottom style="medium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55"/>
      </left>
      <right style="medium">
        <color auto="1"/>
      </right>
      <top style="thin">
        <color indexed="55"/>
      </top>
      <bottom/>
      <diagonal/>
    </border>
    <border>
      <left style="thin">
        <color indexed="23"/>
      </left>
      <right style="medium">
        <color auto="1"/>
      </right>
      <top style="thin">
        <color indexed="55"/>
      </top>
      <bottom/>
      <diagonal/>
    </border>
    <border>
      <left style="thin">
        <color indexed="55"/>
      </left>
      <right style="medium">
        <color auto="1"/>
      </right>
      <top style="thin">
        <color indexed="55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indexed="55"/>
      </right>
      <top/>
      <bottom style="thin">
        <color auto="1"/>
      </bottom>
      <diagonal/>
    </border>
    <border>
      <left style="thin">
        <color auto="1"/>
      </left>
      <right style="thin">
        <color indexed="55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indexed="55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55"/>
      </right>
      <top style="thin">
        <color auto="1"/>
      </top>
      <bottom style="medium">
        <color auto="1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auto="1"/>
      </bottom>
      <diagonal/>
    </border>
    <border>
      <left/>
      <right/>
      <top style="thin">
        <color indexed="55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55"/>
      </right>
      <top style="medium">
        <color auto="1"/>
      </top>
      <bottom style="medium">
        <color auto="1"/>
      </bottom>
      <diagonal/>
    </border>
    <border>
      <left style="thin">
        <color indexed="55"/>
      </left>
      <right style="medium">
        <color auto="1"/>
      </right>
      <top/>
      <bottom style="thin">
        <color auto="1"/>
      </bottom>
      <diagonal/>
    </border>
    <border>
      <left style="thin">
        <color indexed="55"/>
      </left>
      <right/>
      <top style="medium">
        <color auto="1"/>
      </top>
      <bottom/>
      <diagonal/>
    </border>
    <border>
      <left style="thin">
        <color indexed="55"/>
      </left>
      <right/>
      <top/>
      <bottom style="thin">
        <color indexed="64"/>
      </bottom>
      <diagonal/>
    </border>
    <border>
      <left style="thin">
        <color indexed="55"/>
      </left>
      <right/>
      <top style="thin">
        <color auto="1"/>
      </top>
      <bottom/>
      <diagonal/>
    </border>
    <border>
      <left style="thin">
        <color indexed="55"/>
      </left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55"/>
      </right>
      <top style="medium">
        <color auto="1"/>
      </top>
      <bottom style="thin">
        <color indexed="55"/>
      </bottom>
      <diagonal/>
    </border>
    <border>
      <left style="thick">
        <color auto="1"/>
      </left>
      <right style="thin">
        <color indexed="55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indexed="55"/>
      </right>
      <top/>
      <bottom style="thin">
        <color auto="1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55"/>
      </right>
      <top style="thin">
        <color indexed="64"/>
      </top>
      <bottom/>
      <diagonal/>
    </border>
    <border>
      <left style="medium">
        <color auto="1"/>
      </left>
      <right style="thin">
        <color indexed="55"/>
      </right>
      <top style="thin">
        <color indexed="64"/>
      </top>
      <bottom/>
      <diagonal/>
    </border>
    <border>
      <left/>
      <right style="thin">
        <color indexed="55"/>
      </right>
      <top style="thin">
        <color auto="1"/>
      </top>
      <bottom/>
      <diagonal/>
    </border>
    <border>
      <left style="thin">
        <color indexed="55"/>
      </left>
      <right style="thin">
        <color indexed="55"/>
      </right>
      <top style="thin">
        <color auto="1"/>
      </top>
      <bottom/>
      <diagonal/>
    </border>
    <border>
      <left style="thin">
        <color indexed="55"/>
      </left>
      <right style="medium">
        <color auto="1"/>
      </right>
      <top style="thin">
        <color auto="1"/>
      </top>
      <bottom/>
      <diagonal/>
    </border>
    <border>
      <left style="thin">
        <color indexed="55"/>
      </left>
      <right/>
      <top style="thin">
        <color indexed="55"/>
      </top>
      <bottom style="thin">
        <color auto="1"/>
      </bottom>
      <diagonal/>
    </border>
    <border>
      <left/>
      <right style="thin">
        <color indexed="55"/>
      </right>
      <top style="thin">
        <color indexed="55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auto="1"/>
      </bottom>
      <diagonal/>
    </border>
    <border>
      <left style="thick">
        <color auto="1"/>
      </left>
      <right style="thin">
        <color indexed="55"/>
      </right>
      <top/>
      <bottom style="thick">
        <color auto="1"/>
      </bottom>
      <diagonal/>
    </border>
    <border>
      <left style="thin">
        <color indexed="55"/>
      </left>
      <right/>
      <top style="thin">
        <color indexed="55"/>
      </top>
      <bottom style="thick">
        <color auto="1"/>
      </bottom>
      <diagonal/>
    </border>
    <border>
      <left style="medium">
        <color indexed="64"/>
      </left>
      <right style="thin">
        <color indexed="55"/>
      </right>
      <top/>
      <bottom style="thick">
        <color auto="1"/>
      </bottom>
      <diagonal/>
    </border>
    <border>
      <left/>
      <right style="thin">
        <color indexed="55"/>
      </right>
      <top style="thin">
        <color indexed="55"/>
      </top>
      <bottom style="thick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ck">
        <color auto="1"/>
      </bottom>
      <diagonal/>
    </border>
    <border>
      <left style="thin">
        <color indexed="55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indexed="55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557">
    <xf numFmtId="0" fontId="0" fillId="0" borderId="0" xfId="0"/>
    <xf numFmtId="0" fontId="6" fillId="0" borderId="8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6" fillId="3" borderId="7" xfId="0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Alignment="1" applyProtection="1">
      <alignment horizontal="center"/>
      <protection locked="0"/>
    </xf>
    <xf numFmtId="0" fontId="6" fillId="2" borderId="19" xfId="0" applyFont="1" applyFill="1" applyBorder="1" applyAlignment="1" applyProtection="1">
      <alignment horizontal="center"/>
      <protection locked="0"/>
    </xf>
    <xf numFmtId="0" fontId="6" fillId="0" borderId="3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3" borderId="9" xfId="0" applyFont="1" applyFill="1" applyBorder="1" applyAlignment="1" applyProtection="1">
      <alignment horizontal="center"/>
      <protection locked="0"/>
    </xf>
    <xf numFmtId="0" fontId="6" fillId="4" borderId="10" xfId="0" applyFont="1" applyFill="1" applyBorder="1" applyAlignment="1" applyProtection="1">
      <alignment horizontal="center"/>
      <protection locked="0"/>
    </xf>
    <xf numFmtId="0" fontId="6" fillId="2" borderId="17" xfId="0" applyFont="1" applyFill="1" applyBorder="1" applyAlignment="1" applyProtection="1">
      <alignment horizontal="center"/>
      <protection locked="0"/>
    </xf>
    <xf numFmtId="0" fontId="6" fillId="0" borderId="34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3" borderId="11" xfId="0" applyFont="1" applyFill="1" applyBorder="1" applyAlignment="1" applyProtection="1">
      <alignment horizontal="center"/>
      <protection locked="0"/>
    </xf>
    <xf numFmtId="0" fontId="6" fillId="4" borderId="12" xfId="0" applyFont="1" applyFill="1" applyBorder="1" applyAlignment="1" applyProtection="1">
      <alignment horizontal="center"/>
      <protection locked="0"/>
    </xf>
    <xf numFmtId="0" fontId="6" fillId="2" borderId="18" xfId="0" applyFont="1" applyFill="1" applyBorder="1" applyAlignment="1" applyProtection="1">
      <alignment horizontal="center"/>
      <protection locked="0"/>
    </xf>
    <xf numFmtId="0" fontId="5" fillId="0" borderId="31" xfId="1" applyFont="1" applyBorder="1" applyAlignment="1" applyProtection="1">
      <alignment horizontal="left"/>
      <protection locked="0"/>
    </xf>
    <xf numFmtId="0" fontId="6" fillId="5" borderId="36" xfId="0" applyFont="1" applyFill="1" applyBorder="1" applyAlignment="1" applyProtection="1">
      <alignment horizontal="center"/>
      <protection locked="0"/>
    </xf>
    <xf numFmtId="0" fontId="6" fillId="5" borderId="37" xfId="0" applyFont="1" applyFill="1" applyBorder="1" applyAlignment="1" applyProtection="1">
      <alignment horizontal="center"/>
      <protection locked="0"/>
    </xf>
    <xf numFmtId="0" fontId="6" fillId="5" borderId="38" xfId="0" applyFont="1" applyFill="1" applyBorder="1" applyAlignment="1" applyProtection="1">
      <alignment horizontal="center"/>
      <protection locked="0"/>
    </xf>
    <xf numFmtId="0" fontId="6" fillId="6" borderId="8" xfId="0" applyFont="1" applyFill="1" applyBorder="1" applyAlignment="1" applyProtection="1">
      <alignment horizontal="center"/>
      <protection locked="0"/>
    </xf>
    <xf numFmtId="0" fontId="6" fillId="6" borderId="10" xfId="0" applyFont="1" applyFill="1" applyBorder="1" applyAlignment="1" applyProtection="1">
      <alignment horizontal="center"/>
      <protection locked="0"/>
    </xf>
    <xf numFmtId="0" fontId="6" fillId="6" borderId="12" xfId="0" applyFont="1" applyFill="1" applyBorder="1" applyAlignment="1" applyProtection="1">
      <alignment horizontal="center"/>
      <protection locked="0"/>
    </xf>
    <xf numFmtId="0" fontId="6" fillId="0" borderId="43" xfId="0" applyFont="1" applyBorder="1" applyAlignment="1" applyProtection="1">
      <alignment horizontal="center"/>
      <protection locked="0"/>
    </xf>
    <xf numFmtId="0" fontId="5" fillId="2" borderId="47" xfId="0" applyFont="1" applyFill="1" applyBorder="1" applyAlignment="1" applyProtection="1">
      <alignment horizontal="left"/>
      <protection locked="0"/>
    </xf>
    <xf numFmtId="14" fontId="5" fillId="2" borderId="47" xfId="0" applyNumberFormat="1" applyFont="1" applyFill="1" applyBorder="1" applyAlignment="1" applyProtection="1">
      <alignment horizontal="left"/>
      <protection locked="0"/>
    </xf>
    <xf numFmtId="0" fontId="5" fillId="2" borderId="31" xfId="1" applyFont="1" applyFill="1" applyBorder="1" applyAlignment="1" applyProtection="1">
      <alignment horizontal="right"/>
      <protection locked="0"/>
    </xf>
    <xf numFmtId="0" fontId="5" fillId="0" borderId="56" xfId="1" applyFont="1" applyBorder="1" applyProtection="1">
      <protection locked="0"/>
    </xf>
    <xf numFmtId="14" fontId="0" fillId="0" borderId="56" xfId="0" applyNumberFormat="1" applyBorder="1" applyProtection="1">
      <protection locked="0"/>
    </xf>
    <xf numFmtId="4" fontId="2" fillId="0" borderId="0" xfId="0" applyNumberFormat="1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49" fontId="3" fillId="0" borderId="0" xfId="0" applyNumberFormat="1" applyFont="1" applyProtection="1"/>
    <xf numFmtId="0" fontId="2" fillId="0" borderId="0" xfId="0" applyFont="1" applyAlignment="1" applyProtection="1">
      <alignment horizontal="left"/>
    </xf>
    <xf numFmtId="3" fontId="2" fillId="0" borderId="0" xfId="0" applyNumberFormat="1" applyFont="1" applyProtection="1"/>
    <xf numFmtId="4" fontId="3" fillId="0" borderId="0" xfId="0" applyNumberFormat="1" applyFont="1" applyProtection="1"/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165" fontId="2" fillId="0" borderId="0" xfId="0" applyNumberFormat="1" applyFont="1" applyAlignment="1" applyProtection="1">
      <alignment horizontal="left"/>
    </xf>
    <xf numFmtId="165" fontId="3" fillId="0" borderId="0" xfId="0" applyNumberFormat="1" applyFont="1" applyProtection="1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58" xfId="0" applyFont="1" applyBorder="1" applyAlignment="1" applyProtection="1">
      <alignment vertical="center"/>
    </xf>
    <xf numFmtId="0" fontId="3" fillId="0" borderId="58" xfId="0" applyFont="1" applyBorder="1" applyAlignment="1" applyProtection="1">
      <alignment horizontal="left" vertical="center"/>
    </xf>
    <xf numFmtId="0" fontId="2" fillId="0" borderId="58" xfId="0" applyFont="1" applyBorder="1" applyAlignment="1" applyProtection="1">
      <alignment vertical="center"/>
    </xf>
    <xf numFmtId="0" fontId="10" fillId="0" borderId="58" xfId="0" applyFont="1" applyBorder="1" applyAlignment="1" applyProtection="1">
      <alignment horizontal="left" vertical="center"/>
    </xf>
    <xf numFmtId="3" fontId="2" fillId="0" borderId="58" xfId="0" applyNumberFormat="1" applyFont="1" applyBorder="1" applyProtection="1"/>
    <xf numFmtId="4" fontId="2" fillId="0" borderId="0" xfId="0" applyNumberFormat="1" applyFont="1" applyAlignment="1" applyProtection="1">
      <alignment horizontal="right" vertical="center"/>
    </xf>
    <xf numFmtId="166" fontId="3" fillId="0" borderId="0" xfId="0" applyNumberFormat="1" applyFont="1" applyAlignment="1" applyProtection="1">
      <alignment horizontal="center"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12" fillId="0" borderId="1" xfId="0" applyFont="1" applyBorder="1" applyAlignment="1" applyProtection="1">
      <alignment vertical="center"/>
    </xf>
    <xf numFmtId="4" fontId="2" fillId="0" borderId="1" xfId="0" applyNumberFormat="1" applyFont="1" applyBorder="1" applyAlignment="1" applyProtection="1">
      <alignment horizontal="right" vertical="center"/>
    </xf>
    <xf numFmtId="0" fontId="2" fillId="0" borderId="14" xfId="0" applyFont="1" applyBorder="1" applyAlignment="1" applyProtection="1">
      <alignment horizontal="right" vertical="center"/>
    </xf>
    <xf numFmtId="3" fontId="2" fillId="0" borderId="14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3" fontId="2" fillId="0" borderId="0" xfId="0" applyNumberFormat="1" applyFont="1" applyAlignment="1" applyProtection="1">
      <alignment vertical="center"/>
    </xf>
    <xf numFmtId="0" fontId="10" fillId="0" borderId="0" xfId="0" applyFont="1" applyProtection="1"/>
    <xf numFmtId="3" fontId="10" fillId="0" borderId="0" xfId="0" applyNumberFormat="1" applyFont="1" applyAlignment="1" applyProtection="1">
      <alignment vertical="center"/>
    </xf>
    <xf numFmtId="4" fontId="10" fillId="0" borderId="0" xfId="0" applyNumberFormat="1" applyFont="1" applyAlignment="1" applyProtection="1">
      <alignment horizontal="right" vertical="center"/>
    </xf>
    <xf numFmtId="3" fontId="2" fillId="0" borderId="0" xfId="0" applyNumberFormat="1" applyFont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3" fillId="0" borderId="46" xfId="0" applyFont="1" applyBorder="1" applyAlignment="1" applyProtection="1">
      <alignment vertical="center"/>
    </xf>
    <xf numFmtId="4" fontId="3" fillId="0" borderId="46" xfId="0" applyNumberFormat="1" applyFont="1" applyBorder="1" applyAlignment="1" applyProtection="1">
      <alignment horizontal="right" vertical="center"/>
    </xf>
    <xf numFmtId="0" fontId="3" fillId="0" borderId="46" xfId="0" applyFont="1" applyBorder="1" applyAlignment="1" applyProtection="1">
      <alignment horizontal="center" vertical="center"/>
    </xf>
    <xf numFmtId="0" fontId="2" fillId="0" borderId="66" xfId="0" applyFont="1" applyBorder="1" applyProtection="1"/>
    <xf numFmtId="4" fontId="2" fillId="0" borderId="66" xfId="0" applyNumberFormat="1" applyFont="1" applyBorder="1" applyAlignment="1" applyProtection="1">
      <alignment horizontal="right"/>
    </xf>
    <xf numFmtId="0" fontId="2" fillId="0" borderId="66" xfId="0" applyFont="1" applyBorder="1" applyAlignment="1" applyProtection="1">
      <alignment horizontal="center"/>
    </xf>
    <xf numFmtId="0" fontId="18" fillId="0" borderId="0" xfId="0" applyFont="1" applyProtection="1"/>
    <xf numFmtId="0" fontId="2" fillId="9" borderId="72" xfId="0" applyFont="1" applyFill="1" applyBorder="1" applyAlignment="1" applyProtection="1">
      <alignment horizontal="center" vertical="center"/>
    </xf>
    <xf numFmtId="14" fontId="2" fillId="0" borderId="0" xfId="0" applyNumberFormat="1" applyFont="1" applyProtection="1"/>
    <xf numFmtId="1" fontId="2" fillId="0" borderId="0" xfId="0" applyNumberFormat="1" applyFont="1" applyAlignment="1" applyProtection="1">
      <alignment horizontal="right"/>
    </xf>
    <xf numFmtId="4" fontId="2" fillId="0" borderId="0" xfId="0" applyNumberFormat="1" applyFont="1" applyProtection="1"/>
    <xf numFmtId="4" fontId="3" fillId="0" borderId="65" xfId="0" applyNumberFormat="1" applyFont="1" applyBorder="1" applyAlignment="1" applyProtection="1">
      <alignment horizontal="right"/>
    </xf>
    <xf numFmtId="0" fontId="2" fillId="8" borderId="14" xfId="0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/>
    </xf>
    <xf numFmtId="0" fontId="4" fillId="0" borderId="0" xfId="0" applyFont="1" applyProtection="1"/>
    <xf numFmtId="14" fontId="2" fillId="0" borderId="0" xfId="0" applyNumberFormat="1" applyFont="1" applyAlignment="1" applyProtection="1">
      <alignment horizontal="left"/>
    </xf>
    <xf numFmtId="164" fontId="6" fillId="0" borderId="0" xfId="0" applyNumberFormat="1" applyFont="1" applyAlignment="1" applyProtection="1">
      <alignment horizontal="center"/>
    </xf>
    <xf numFmtId="0" fontId="6" fillId="0" borderId="13" xfId="0" applyFont="1" applyBorder="1" applyAlignment="1" applyProtection="1">
      <alignment horizontal="center"/>
    </xf>
    <xf numFmtId="164" fontId="6" fillId="0" borderId="13" xfId="0" applyNumberFormat="1" applyFont="1" applyBorder="1" applyAlignment="1" applyProtection="1">
      <alignment horizontal="center"/>
    </xf>
    <xf numFmtId="14" fontId="6" fillId="0" borderId="0" xfId="0" applyNumberFormat="1" applyFont="1" applyAlignment="1" applyProtection="1">
      <alignment horizontal="center"/>
    </xf>
    <xf numFmtId="14" fontId="6" fillId="0" borderId="13" xfId="0" applyNumberFormat="1" applyFont="1" applyBorder="1" applyAlignment="1" applyProtection="1">
      <alignment horizontal="center"/>
    </xf>
    <xf numFmtId="0" fontId="6" fillId="0" borderId="2" xfId="0" applyFont="1" applyBorder="1" applyProtection="1"/>
    <xf numFmtId="0" fontId="6" fillId="0" borderId="2" xfId="0" applyFont="1" applyBorder="1" applyAlignment="1" applyProtection="1">
      <alignment horizontal="center" textRotation="90"/>
    </xf>
    <xf numFmtId="0" fontId="6" fillId="0" borderId="5" xfId="0" applyFont="1" applyBorder="1" applyAlignment="1" applyProtection="1">
      <alignment textRotation="90"/>
    </xf>
    <xf numFmtId="0" fontId="6" fillId="0" borderId="6" xfId="0" applyFont="1" applyBorder="1" applyAlignment="1" applyProtection="1">
      <alignment textRotation="90"/>
    </xf>
    <xf numFmtId="0" fontId="6" fillId="0" borderId="16" xfId="0" applyFont="1" applyBorder="1" applyAlignment="1" applyProtection="1">
      <alignment textRotation="90"/>
    </xf>
    <xf numFmtId="0" fontId="6" fillId="0" borderId="16" xfId="0" applyFont="1" applyBorder="1" applyProtection="1"/>
    <xf numFmtId="0" fontId="6" fillId="0" borderId="23" xfId="0" applyFont="1" applyBorder="1" applyProtection="1"/>
    <xf numFmtId="0" fontId="6" fillId="3" borderId="5" xfId="0" applyFont="1" applyFill="1" applyBorder="1" applyAlignment="1" applyProtection="1">
      <alignment horizontal="center" textRotation="90"/>
    </xf>
    <xf numFmtId="0" fontId="6" fillId="5" borderId="35" xfId="0" applyFont="1" applyFill="1" applyBorder="1" applyAlignment="1" applyProtection="1">
      <alignment horizontal="center" textRotation="90"/>
    </xf>
    <xf numFmtId="0" fontId="6" fillId="4" borderId="6" xfId="0" applyFont="1" applyFill="1" applyBorder="1" applyAlignment="1" applyProtection="1">
      <alignment textRotation="90"/>
    </xf>
    <xf numFmtId="0" fontId="7" fillId="6" borderId="6" xfId="0" applyFont="1" applyFill="1" applyBorder="1" applyAlignment="1" applyProtection="1">
      <alignment textRotation="90"/>
    </xf>
    <xf numFmtId="0" fontId="6" fillId="2" borderId="16" xfId="0" applyFont="1" applyFill="1" applyBorder="1" applyAlignment="1" applyProtection="1">
      <alignment textRotation="90"/>
    </xf>
    <xf numFmtId="0" fontId="6" fillId="0" borderId="32" xfId="0" applyFont="1" applyBorder="1" applyAlignment="1" applyProtection="1">
      <alignment textRotation="90"/>
    </xf>
    <xf numFmtId="0" fontId="6" fillId="0" borderId="0" xfId="0" applyFont="1" applyAlignment="1" applyProtection="1">
      <alignment textRotation="90"/>
    </xf>
    <xf numFmtId="0" fontId="6" fillId="0" borderId="39" xfId="0" applyFont="1" applyBorder="1" applyAlignment="1" applyProtection="1">
      <alignment textRotation="90"/>
    </xf>
    <xf numFmtId="0" fontId="6" fillId="7" borderId="0" xfId="0" applyFont="1" applyFill="1" applyAlignment="1" applyProtection="1">
      <alignment textRotation="90"/>
    </xf>
    <xf numFmtId="0" fontId="6" fillId="0" borderId="26" xfId="0" applyFont="1" applyBorder="1" applyProtection="1"/>
    <xf numFmtId="0" fontId="6" fillId="0" borderId="3" xfId="0" applyFont="1" applyBorder="1" applyAlignment="1" applyProtection="1">
      <alignment horizontal="left"/>
    </xf>
    <xf numFmtId="0" fontId="6" fillId="0" borderId="59" xfId="0" applyFont="1" applyBorder="1" applyAlignment="1" applyProtection="1">
      <alignment horizontal="center"/>
    </xf>
    <xf numFmtId="1" fontId="6" fillId="0" borderId="42" xfId="0" applyNumberFormat="1" applyFont="1" applyBorder="1" applyAlignment="1" applyProtection="1">
      <alignment horizontal="center"/>
    </xf>
    <xf numFmtId="1" fontId="6" fillId="0" borderId="0" xfId="0" applyNumberFormat="1" applyFont="1" applyAlignment="1" applyProtection="1">
      <alignment horizontal="center"/>
    </xf>
    <xf numFmtId="0" fontId="6" fillId="0" borderId="27" xfId="0" applyFont="1" applyBorder="1" applyProtection="1"/>
    <xf numFmtId="0" fontId="6" fillId="7" borderId="0" xfId="0" applyFont="1" applyFill="1" applyProtection="1"/>
    <xf numFmtId="0" fontId="6" fillId="0" borderId="24" xfId="0" applyFont="1" applyBorder="1" applyAlignment="1" applyProtection="1">
      <alignment horizontal="left"/>
    </xf>
    <xf numFmtId="0" fontId="6" fillId="0" borderId="3" xfId="0" applyFont="1" applyBorder="1" applyProtection="1"/>
    <xf numFmtId="0" fontId="6" fillId="0" borderId="59" xfId="0" applyFont="1" applyBorder="1" applyAlignment="1" applyProtection="1">
      <alignment horizontal="left"/>
    </xf>
    <xf numFmtId="0" fontId="8" fillId="0" borderId="0" xfId="0" applyFont="1" applyAlignment="1" applyProtection="1">
      <alignment vertical="center"/>
    </xf>
    <xf numFmtId="0" fontId="17" fillId="0" borderId="0" xfId="0" applyFont="1" applyProtection="1"/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5" fillId="0" borderId="41" xfId="0" applyFont="1" applyBorder="1" applyProtection="1"/>
    <xf numFmtId="0" fontId="5" fillId="0" borderId="60" xfId="0" applyFont="1" applyBorder="1" applyProtection="1"/>
    <xf numFmtId="0" fontId="5" fillId="0" borderId="42" xfId="0" applyFont="1" applyBorder="1" applyProtection="1"/>
    <xf numFmtId="0" fontId="7" fillId="0" borderId="0" xfId="0" applyFont="1" applyProtection="1"/>
    <xf numFmtId="14" fontId="2" fillId="0" borderId="39" xfId="0" applyNumberFormat="1" applyFont="1" applyBorder="1" applyAlignment="1" applyProtection="1">
      <alignment horizontal="left"/>
    </xf>
    <xf numFmtId="0" fontId="3" fillId="0" borderId="47" xfId="0" applyFont="1" applyBorder="1" applyProtection="1"/>
    <xf numFmtId="0" fontId="3" fillId="0" borderId="47" xfId="0" applyFont="1" applyBorder="1" applyAlignment="1" applyProtection="1">
      <alignment horizontal="left"/>
    </xf>
    <xf numFmtId="0" fontId="3" fillId="0" borderId="41" xfId="0" applyFont="1" applyBorder="1" applyAlignment="1" applyProtection="1">
      <alignment horizontal="left"/>
    </xf>
    <xf numFmtId="0" fontId="3" fillId="0" borderId="41" xfId="0" applyFont="1" applyBorder="1" applyProtection="1"/>
    <xf numFmtId="0" fontId="3" fillId="0" borderId="47" xfId="0" applyFont="1" applyBorder="1" applyAlignment="1" applyProtection="1">
      <alignment horizontal="center" wrapText="1"/>
    </xf>
    <xf numFmtId="0" fontId="3" fillId="0" borderId="47" xfId="0" applyFont="1" applyBorder="1" applyAlignment="1" applyProtection="1">
      <alignment horizontal="center"/>
    </xf>
    <xf numFmtId="49" fontId="3" fillId="0" borderId="47" xfId="0" applyNumberFormat="1" applyFont="1" applyBorder="1" applyAlignment="1" applyProtection="1">
      <alignment horizontal="center"/>
    </xf>
    <xf numFmtId="0" fontId="6" fillId="0" borderId="31" xfId="0" applyFont="1" applyBorder="1" applyAlignment="1" applyProtection="1">
      <alignment horizontal="right"/>
    </xf>
    <xf numFmtId="0" fontId="5" fillId="0" borderId="31" xfId="0" applyFont="1" applyBorder="1" applyAlignment="1" applyProtection="1">
      <alignment horizontal="center"/>
    </xf>
    <xf numFmtId="0" fontId="6" fillId="0" borderId="60" xfId="0" applyFont="1" applyBorder="1" applyProtection="1"/>
    <xf numFmtId="0" fontId="6" fillId="0" borderId="60" xfId="0" applyFont="1" applyBorder="1" applyAlignment="1" applyProtection="1">
      <alignment horizontal="center"/>
    </xf>
    <xf numFmtId="0" fontId="2" fillId="0" borderId="47" xfId="0" applyFont="1" applyBorder="1" applyAlignment="1" applyProtection="1">
      <alignment horizontal="center"/>
    </xf>
    <xf numFmtId="0" fontId="16" fillId="0" borderId="0" xfId="0" applyFont="1" applyProtection="1"/>
    <xf numFmtId="0" fontId="11" fillId="0" borderId="0" xfId="0" applyFont="1" applyProtection="1"/>
    <xf numFmtId="0" fontId="5" fillId="0" borderId="0" xfId="0" applyFont="1" applyProtection="1"/>
    <xf numFmtId="0" fontId="20" fillId="0" borderId="0" xfId="0" applyFont="1" applyProtection="1"/>
    <xf numFmtId="0" fontId="6" fillId="2" borderId="0" xfId="0" applyFont="1" applyFill="1" applyProtection="1"/>
    <xf numFmtId="0" fontId="6" fillId="0" borderId="68" xfId="0" applyFont="1" applyBorder="1" applyProtection="1"/>
    <xf numFmtId="0" fontId="5" fillId="0" borderId="69" xfId="0" applyFont="1" applyBorder="1" applyAlignment="1" applyProtection="1">
      <alignment horizontal="left"/>
    </xf>
    <xf numFmtId="0" fontId="6" fillId="0" borderId="69" xfId="0" applyFont="1" applyBorder="1" applyProtection="1"/>
    <xf numFmtId="0" fontId="5" fillId="0" borderId="70" xfId="0" applyFont="1" applyBorder="1" applyAlignment="1" applyProtection="1">
      <alignment horizontal="left"/>
    </xf>
    <xf numFmtId="0" fontId="5" fillId="0" borderId="68" xfId="0" applyFont="1" applyBorder="1" applyAlignment="1" applyProtection="1">
      <alignment horizontal="left"/>
    </xf>
    <xf numFmtId="0" fontId="6" fillId="0" borderId="70" xfId="0" applyFont="1" applyBorder="1" applyProtection="1"/>
    <xf numFmtId="0" fontId="21" fillId="0" borderId="0" xfId="0" applyFont="1" applyProtection="1"/>
    <xf numFmtId="0" fontId="6" fillId="0" borderId="29" xfId="0" applyFont="1" applyBorder="1" applyAlignment="1" applyProtection="1">
      <alignment horizontal="left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center"/>
    </xf>
    <xf numFmtId="14" fontId="6" fillId="0" borderId="0" xfId="0" applyNumberFormat="1" applyFont="1" applyAlignment="1" applyProtection="1">
      <alignment horizontal="center"/>
    </xf>
    <xf numFmtId="0" fontId="6" fillId="0" borderId="60" xfId="0" applyFont="1" applyBorder="1" applyAlignment="1" applyProtection="1">
      <alignment horizontal="center"/>
    </xf>
    <xf numFmtId="0" fontId="2" fillId="0" borderId="0" xfId="0" applyFont="1" applyAlignment="1" applyProtection="1">
      <alignment vertical="center"/>
    </xf>
    <xf numFmtId="2" fontId="6" fillId="0" borderId="19" xfId="0" applyNumberFormat="1" applyFont="1" applyBorder="1" applyAlignment="1" applyProtection="1">
      <alignment horizontal="center" vertical="center"/>
      <protection locked="0"/>
    </xf>
    <xf numFmtId="2" fontId="6" fillId="0" borderId="81" xfId="0" applyNumberFormat="1" applyFont="1" applyBorder="1" applyAlignment="1" applyProtection="1">
      <alignment horizontal="center" vertical="center"/>
      <protection locked="0"/>
    </xf>
    <xf numFmtId="2" fontId="6" fillId="0" borderId="29" xfId="0" applyNumberFormat="1" applyFont="1" applyBorder="1" applyAlignment="1" applyProtection="1">
      <alignment horizontal="center"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6" fillId="0" borderId="37" xfId="0" applyNumberFormat="1" applyFont="1" applyBorder="1" applyAlignment="1" applyProtection="1">
      <alignment horizontal="center" vertical="center"/>
      <protection locked="0"/>
    </xf>
    <xf numFmtId="2" fontId="6" fillId="0" borderId="10" xfId="0" applyNumberFormat="1" applyFont="1" applyBorder="1" applyAlignment="1" applyProtection="1">
      <alignment horizontal="center" vertical="center"/>
      <protection locked="0"/>
    </xf>
    <xf numFmtId="2" fontId="6" fillId="10" borderId="88" xfId="0" applyNumberFormat="1" applyFont="1" applyFill="1" applyBorder="1" applyAlignment="1" applyProtection="1">
      <alignment horizontal="center" vertical="center"/>
      <protection locked="0"/>
    </xf>
    <xf numFmtId="2" fontId="6" fillId="10" borderId="89" xfId="0" applyNumberFormat="1" applyFont="1" applyFill="1" applyBorder="1" applyAlignment="1" applyProtection="1">
      <alignment horizontal="center" vertical="center"/>
      <protection locked="0"/>
    </xf>
    <xf numFmtId="2" fontId="6" fillId="10" borderId="90" xfId="0" applyNumberFormat="1" applyFont="1" applyFill="1" applyBorder="1" applyAlignment="1" applyProtection="1">
      <alignment horizontal="center" vertical="center"/>
      <protection locked="0"/>
    </xf>
    <xf numFmtId="2" fontId="6" fillId="10" borderId="92" xfId="0" applyNumberFormat="1" applyFont="1" applyFill="1" applyBorder="1" applyAlignment="1" applyProtection="1">
      <alignment horizontal="center" vertical="center"/>
      <protection locked="0"/>
    </xf>
    <xf numFmtId="2" fontId="6" fillId="10" borderId="93" xfId="0" applyNumberFormat="1" applyFont="1" applyFill="1" applyBorder="1" applyAlignment="1" applyProtection="1">
      <alignment horizontal="center" vertical="center"/>
      <protection locked="0"/>
    </xf>
    <xf numFmtId="2" fontId="6" fillId="10" borderId="94" xfId="0" applyNumberFormat="1" applyFont="1" applyFill="1" applyBorder="1" applyAlignment="1" applyProtection="1">
      <alignment horizontal="center" vertical="center"/>
      <protection locked="0"/>
    </xf>
    <xf numFmtId="2" fontId="6" fillId="0" borderId="95" xfId="0" applyNumberFormat="1" applyFont="1" applyBorder="1" applyAlignment="1" applyProtection="1">
      <alignment horizontal="center" vertical="center"/>
      <protection locked="0"/>
    </xf>
    <xf numFmtId="2" fontId="6" fillId="0" borderId="96" xfId="0" applyNumberFormat="1" applyFont="1" applyBorder="1" applyAlignment="1" applyProtection="1">
      <alignment horizontal="center" vertical="center"/>
      <protection locked="0"/>
    </xf>
    <xf numFmtId="2" fontId="6" fillId="0" borderId="98" xfId="0" applyNumberFormat="1" applyFont="1" applyBorder="1" applyAlignment="1" applyProtection="1">
      <alignment horizontal="center" vertical="center"/>
      <protection locked="0"/>
    </xf>
    <xf numFmtId="2" fontId="6" fillId="10" borderId="100" xfId="0" applyNumberFormat="1" applyFont="1" applyFill="1" applyBorder="1" applyAlignment="1" applyProtection="1">
      <alignment horizontal="center" vertical="center"/>
      <protection locked="0"/>
    </xf>
    <xf numFmtId="2" fontId="6" fillId="10" borderId="101" xfId="0" applyNumberFormat="1" applyFont="1" applyFill="1" applyBorder="1" applyAlignment="1" applyProtection="1">
      <alignment horizontal="center" vertical="center"/>
      <protection locked="0"/>
    </xf>
    <xf numFmtId="2" fontId="6" fillId="10" borderId="102" xfId="0" applyNumberFormat="1" applyFont="1" applyFill="1" applyBorder="1" applyAlignment="1" applyProtection="1">
      <alignment horizontal="center" vertical="center"/>
      <protection locked="0"/>
    </xf>
    <xf numFmtId="2" fontId="6" fillId="0" borderId="103" xfId="0" applyNumberFormat="1" applyFont="1" applyBorder="1" applyAlignment="1" applyProtection="1">
      <alignment horizontal="center" vertical="center"/>
      <protection locked="0"/>
    </xf>
    <xf numFmtId="2" fontId="6" fillId="0" borderId="104" xfId="0" applyNumberFormat="1" applyFont="1" applyBorder="1" applyAlignment="1" applyProtection="1">
      <alignment horizontal="center" vertical="center"/>
      <protection locked="0"/>
    </xf>
    <xf numFmtId="2" fontId="6" fillId="0" borderId="105" xfId="0" applyNumberFormat="1" applyFont="1" applyBorder="1" applyAlignment="1" applyProtection="1">
      <alignment horizontal="center" vertical="center"/>
      <protection locked="0"/>
    </xf>
    <xf numFmtId="2" fontId="6" fillId="10" borderId="107" xfId="0" applyNumberFormat="1" applyFont="1" applyFill="1" applyBorder="1" applyAlignment="1" applyProtection="1">
      <alignment horizontal="center" vertical="center"/>
      <protection locked="0"/>
    </xf>
    <xf numFmtId="2" fontId="6" fillId="10" borderId="108" xfId="0" applyNumberFormat="1" applyFont="1" applyFill="1" applyBorder="1" applyAlignment="1" applyProtection="1">
      <alignment horizontal="center" vertical="center"/>
      <protection locked="0"/>
    </xf>
    <xf numFmtId="2" fontId="6" fillId="10" borderId="109" xfId="0" applyNumberFormat="1" applyFont="1" applyFill="1" applyBorder="1" applyAlignment="1" applyProtection="1">
      <alignment horizontal="center" vertical="center"/>
      <protection locked="0"/>
    </xf>
    <xf numFmtId="2" fontId="6" fillId="10" borderId="110" xfId="0" applyNumberFormat="1" applyFont="1" applyFill="1" applyBorder="1" applyAlignment="1" applyProtection="1">
      <alignment horizontal="center" vertical="center"/>
      <protection locked="0"/>
    </xf>
    <xf numFmtId="2" fontId="6" fillId="10" borderId="111" xfId="0" applyNumberFormat="1" applyFont="1" applyFill="1" applyBorder="1" applyAlignment="1" applyProtection="1">
      <alignment horizontal="center" vertical="center"/>
      <protection locked="0"/>
    </xf>
    <xf numFmtId="2" fontId="6" fillId="0" borderId="112" xfId="0" applyNumberFormat="1" applyFont="1" applyBorder="1" applyAlignment="1" applyProtection="1">
      <alignment horizontal="center" vertical="center"/>
      <protection locked="0"/>
    </xf>
    <xf numFmtId="2" fontId="6" fillId="0" borderId="113" xfId="0" applyNumberFormat="1" applyFont="1" applyBorder="1" applyAlignment="1" applyProtection="1">
      <alignment horizontal="center" vertical="center"/>
      <protection locked="0"/>
    </xf>
    <xf numFmtId="2" fontId="6" fillId="0" borderId="114" xfId="0" applyNumberFormat="1" applyFont="1" applyBorder="1" applyAlignment="1" applyProtection="1">
      <alignment horizontal="center" vertical="center"/>
      <protection locked="0"/>
    </xf>
    <xf numFmtId="2" fontId="6" fillId="10" borderId="116" xfId="0" applyNumberFormat="1" applyFont="1" applyFill="1" applyBorder="1" applyAlignment="1" applyProtection="1">
      <alignment horizontal="center" vertical="center"/>
      <protection locked="0"/>
    </xf>
    <xf numFmtId="2" fontId="6" fillId="10" borderId="117" xfId="0" applyNumberFormat="1" applyFont="1" applyFill="1" applyBorder="1" applyAlignment="1" applyProtection="1">
      <alignment horizontal="center" vertical="center"/>
      <protection locked="0"/>
    </xf>
    <xf numFmtId="2" fontId="6" fillId="10" borderId="118" xfId="0" applyNumberFormat="1" applyFont="1" applyFill="1" applyBorder="1" applyAlignment="1" applyProtection="1">
      <alignment horizontal="center" vertical="center"/>
      <protection locked="0"/>
    </xf>
    <xf numFmtId="2" fontId="6" fillId="10" borderId="119" xfId="0" applyNumberFormat="1" applyFont="1" applyFill="1" applyBorder="1" applyAlignment="1" applyProtection="1">
      <alignment horizontal="center" vertical="center"/>
      <protection locked="0"/>
    </xf>
    <xf numFmtId="2" fontId="6" fillId="10" borderId="120" xfId="0" applyNumberFormat="1" applyFont="1" applyFill="1" applyBorder="1" applyAlignment="1" applyProtection="1">
      <alignment horizontal="center" vertical="center"/>
      <protection locked="0"/>
    </xf>
    <xf numFmtId="2" fontId="6" fillId="0" borderId="121" xfId="0" applyNumberFormat="1" applyFont="1" applyBorder="1" applyAlignment="1" applyProtection="1">
      <alignment horizontal="center" vertical="center"/>
      <protection locked="0"/>
    </xf>
    <xf numFmtId="2" fontId="6" fillId="0" borderId="122" xfId="0" applyNumberFormat="1" applyFont="1" applyBorder="1" applyAlignment="1" applyProtection="1">
      <alignment horizontal="center" vertical="center"/>
      <protection locked="0"/>
    </xf>
    <xf numFmtId="2" fontId="6" fillId="0" borderId="123" xfId="0" applyNumberFormat="1" applyFont="1" applyBorder="1" applyAlignment="1" applyProtection="1">
      <alignment horizontal="center" vertical="center"/>
      <protection locked="0"/>
    </xf>
    <xf numFmtId="2" fontId="6" fillId="10" borderId="125" xfId="0" applyNumberFormat="1" applyFont="1" applyFill="1" applyBorder="1" applyAlignment="1" applyProtection="1">
      <alignment horizontal="center" vertical="center"/>
      <protection locked="0"/>
    </xf>
    <xf numFmtId="2" fontId="6" fillId="10" borderId="126" xfId="0" applyNumberFormat="1" applyFont="1" applyFill="1" applyBorder="1" applyAlignment="1" applyProtection="1">
      <alignment horizontal="center" vertical="center"/>
      <protection locked="0"/>
    </xf>
    <xf numFmtId="2" fontId="6" fillId="10" borderId="127" xfId="0" applyNumberFormat="1" applyFont="1" applyFill="1" applyBorder="1" applyAlignment="1" applyProtection="1">
      <alignment horizontal="center" vertical="center"/>
      <protection locked="0"/>
    </xf>
    <xf numFmtId="2" fontId="6" fillId="10" borderId="128" xfId="0" applyNumberFormat="1" applyFont="1" applyFill="1" applyBorder="1" applyAlignment="1" applyProtection="1">
      <alignment horizontal="center" vertical="center"/>
      <protection locked="0"/>
    </xf>
    <xf numFmtId="2" fontId="6" fillId="10" borderId="129" xfId="0" applyNumberFormat="1" applyFont="1" applyFill="1" applyBorder="1" applyAlignment="1" applyProtection="1">
      <alignment horizontal="center" vertical="center"/>
      <protection locked="0"/>
    </xf>
    <xf numFmtId="2" fontId="6" fillId="0" borderId="130" xfId="0" applyNumberFormat="1" applyFont="1" applyBorder="1" applyAlignment="1" applyProtection="1">
      <alignment horizontal="center" vertical="center"/>
      <protection locked="0"/>
    </xf>
    <xf numFmtId="2" fontId="6" fillId="0" borderId="131" xfId="0" applyNumberFormat="1" applyFont="1" applyBorder="1" applyAlignment="1" applyProtection="1">
      <alignment horizontal="center" vertical="center"/>
      <protection locked="0"/>
    </xf>
    <xf numFmtId="2" fontId="6" fillId="0" borderId="132" xfId="0" applyNumberFormat="1" applyFont="1" applyBorder="1" applyAlignment="1" applyProtection="1">
      <alignment horizontal="center" vertical="center"/>
      <protection locked="0"/>
    </xf>
    <xf numFmtId="2" fontId="6" fillId="10" borderId="134" xfId="0" applyNumberFormat="1" applyFont="1" applyFill="1" applyBorder="1" applyAlignment="1" applyProtection="1">
      <alignment horizontal="center" vertical="center"/>
      <protection locked="0"/>
    </xf>
    <xf numFmtId="2" fontId="6" fillId="10" borderId="135" xfId="0" applyNumberFormat="1" applyFont="1" applyFill="1" applyBorder="1" applyAlignment="1" applyProtection="1">
      <alignment horizontal="center" vertical="center"/>
      <protection locked="0"/>
    </xf>
    <xf numFmtId="2" fontId="6" fillId="10" borderId="136" xfId="0" applyNumberFormat="1" applyFont="1" applyFill="1" applyBorder="1" applyAlignment="1" applyProtection="1">
      <alignment horizontal="center" vertical="center"/>
      <protection locked="0"/>
    </xf>
    <xf numFmtId="2" fontId="6" fillId="10" borderId="137" xfId="0" applyNumberFormat="1" applyFont="1" applyFill="1" applyBorder="1" applyAlignment="1" applyProtection="1">
      <alignment horizontal="center" vertical="center"/>
      <protection locked="0"/>
    </xf>
    <xf numFmtId="2" fontId="6" fillId="10" borderId="138" xfId="0" applyNumberFormat="1" applyFont="1" applyFill="1" applyBorder="1" applyAlignment="1" applyProtection="1">
      <alignment horizontal="center" vertical="center"/>
      <protection locked="0"/>
    </xf>
    <xf numFmtId="2" fontId="6" fillId="0" borderId="139" xfId="0" applyNumberFormat="1" applyFont="1" applyBorder="1" applyAlignment="1" applyProtection="1">
      <alignment horizontal="center" vertical="center"/>
      <protection locked="0"/>
    </xf>
    <xf numFmtId="2" fontId="6" fillId="0" borderId="140" xfId="0" applyNumberFormat="1" applyFont="1" applyBorder="1" applyAlignment="1" applyProtection="1">
      <alignment horizontal="center" vertical="center"/>
      <protection locked="0"/>
    </xf>
    <xf numFmtId="2" fontId="6" fillId="0" borderId="141" xfId="0" applyNumberFormat="1" applyFont="1" applyBorder="1" applyAlignment="1" applyProtection="1">
      <alignment horizontal="center" vertical="center"/>
      <protection locked="0"/>
    </xf>
    <xf numFmtId="2" fontId="6" fillId="10" borderId="143" xfId="0" applyNumberFormat="1" applyFont="1" applyFill="1" applyBorder="1" applyAlignment="1" applyProtection="1">
      <alignment horizontal="center" vertical="center"/>
      <protection locked="0"/>
    </xf>
    <xf numFmtId="2" fontId="6" fillId="10" borderId="144" xfId="0" applyNumberFormat="1" applyFont="1" applyFill="1" applyBorder="1" applyAlignment="1" applyProtection="1">
      <alignment horizontal="center" vertical="center"/>
      <protection locked="0"/>
    </xf>
    <xf numFmtId="2" fontId="6" fillId="10" borderId="145" xfId="0" applyNumberFormat="1" applyFont="1" applyFill="1" applyBorder="1" applyAlignment="1" applyProtection="1">
      <alignment horizontal="center" vertical="center"/>
      <protection locked="0"/>
    </xf>
    <xf numFmtId="2" fontId="6" fillId="10" borderId="146" xfId="0" applyNumberFormat="1" applyFont="1" applyFill="1" applyBorder="1" applyAlignment="1" applyProtection="1">
      <alignment horizontal="center" vertical="center"/>
      <protection locked="0"/>
    </xf>
    <xf numFmtId="2" fontId="6" fillId="10" borderId="147" xfId="0" applyNumberFormat="1" applyFont="1" applyFill="1" applyBorder="1" applyAlignment="1" applyProtection="1">
      <alignment horizontal="center" vertical="center"/>
      <protection locked="0"/>
    </xf>
    <xf numFmtId="2" fontId="6" fillId="0" borderId="148" xfId="0" applyNumberFormat="1" applyFont="1" applyBorder="1" applyAlignment="1" applyProtection="1">
      <alignment horizontal="center" vertical="center"/>
      <protection locked="0"/>
    </xf>
    <xf numFmtId="2" fontId="6" fillId="0" borderId="149" xfId="0" applyNumberFormat="1" applyFont="1" applyBorder="1" applyAlignment="1" applyProtection="1">
      <alignment horizontal="center" vertical="center"/>
      <protection locked="0"/>
    </xf>
    <xf numFmtId="2" fontId="6" fillId="0" borderId="150" xfId="0" applyNumberFormat="1" applyFont="1" applyBorder="1" applyAlignment="1" applyProtection="1">
      <alignment horizontal="center" vertical="center"/>
      <protection locked="0"/>
    </xf>
    <xf numFmtId="2" fontId="6" fillId="10" borderId="152" xfId="0" applyNumberFormat="1" applyFont="1" applyFill="1" applyBorder="1" applyAlignment="1" applyProtection="1">
      <alignment horizontal="center" vertical="center"/>
      <protection locked="0"/>
    </xf>
    <xf numFmtId="2" fontId="6" fillId="10" borderId="153" xfId="0" applyNumberFormat="1" applyFont="1" applyFill="1" applyBorder="1" applyAlignment="1" applyProtection="1">
      <alignment horizontal="center" vertical="center"/>
      <protection locked="0"/>
    </xf>
    <xf numFmtId="2" fontId="6" fillId="10" borderId="154" xfId="0" applyNumberFormat="1" applyFont="1" applyFill="1" applyBorder="1" applyAlignment="1" applyProtection="1">
      <alignment horizontal="center" vertical="center"/>
      <protection locked="0"/>
    </xf>
    <xf numFmtId="2" fontId="6" fillId="10" borderId="155" xfId="0" applyNumberFormat="1" applyFont="1" applyFill="1" applyBorder="1" applyAlignment="1" applyProtection="1">
      <alignment horizontal="center" vertical="center"/>
      <protection locked="0"/>
    </xf>
    <xf numFmtId="2" fontId="6" fillId="10" borderId="156" xfId="0" applyNumberFormat="1" applyFont="1" applyFill="1" applyBorder="1" applyAlignment="1" applyProtection="1">
      <alignment horizontal="center" vertical="center"/>
      <protection locked="0"/>
    </xf>
    <xf numFmtId="2" fontId="6" fillId="0" borderId="158" xfId="0" applyNumberFormat="1" applyFont="1" applyBorder="1" applyAlignment="1" applyProtection="1">
      <alignment horizontal="center" vertical="center"/>
      <protection locked="0"/>
    </xf>
    <xf numFmtId="2" fontId="6" fillId="0" borderId="159" xfId="0" applyNumberFormat="1" applyFont="1" applyBorder="1" applyAlignment="1" applyProtection="1">
      <alignment horizontal="center" vertical="center"/>
      <protection locked="0"/>
    </xf>
    <xf numFmtId="2" fontId="6" fillId="0" borderId="160" xfId="0" applyNumberFormat="1" applyFont="1" applyBorder="1" applyAlignment="1" applyProtection="1">
      <alignment horizontal="center" vertical="center"/>
      <protection locked="0"/>
    </xf>
    <xf numFmtId="0" fontId="6" fillId="0" borderId="166" xfId="0" applyFont="1" applyBorder="1" applyAlignment="1" applyProtection="1">
      <alignment horizontal="center"/>
      <protection locked="0"/>
    </xf>
    <xf numFmtId="0" fontId="6" fillId="0" borderId="164" xfId="0" applyFont="1" applyBorder="1" applyAlignment="1" applyProtection="1">
      <alignment horizontal="center"/>
      <protection locked="0"/>
    </xf>
    <xf numFmtId="0" fontId="6" fillId="0" borderId="162" xfId="0" applyFont="1" applyBorder="1" applyAlignment="1" applyProtection="1">
      <alignment horizontal="center"/>
      <protection locked="0"/>
    </xf>
    <xf numFmtId="0" fontId="6" fillId="0" borderId="171" xfId="0" applyFont="1" applyBorder="1" applyAlignment="1" applyProtection="1">
      <alignment horizontal="center"/>
      <protection locked="0"/>
    </xf>
    <xf numFmtId="0" fontId="6" fillId="0" borderId="172" xfId="0" applyFont="1" applyBorder="1" applyAlignment="1" applyProtection="1">
      <alignment horizontal="center"/>
      <protection locked="0"/>
    </xf>
    <xf numFmtId="0" fontId="6" fillId="3" borderId="166" xfId="0" applyFont="1" applyFill="1" applyBorder="1" applyAlignment="1" applyProtection="1">
      <alignment horizontal="center"/>
      <protection locked="0"/>
    </xf>
    <xf numFmtId="0" fontId="6" fillId="5" borderId="163" xfId="0" applyFont="1" applyFill="1" applyBorder="1" applyAlignment="1" applyProtection="1">
      <alignment horizontal="center"/>
      <protection locked="0"/>
    </xf>
    <xf numFmtId="0" fontId="6" fillId="4" borderId="164" xfId="0" applyFont="1" applyFill="1" applyBorder="1" applyAlignment="1" applyProtection="1">
      <alignment horizontal="center"/>
      <protection locked="0"/>
    </xf>
    <xf numFmtId="0" fontId="6" fillId="6" borderId="164" xfId="0" applyFont="1" applyFill="1" applyBorder="1" applyAlignment="1" applyProtection="1">
      <alignment horizontal="center"/>
      <protection locked="0"/>
    </xf>
    <xf numFmtId="0" fontId="6" fillId="2" borderId="162" xfId="0" applyFont="1" applyFill="1" applyBorder="1" applyAlignment="1" applyProtection="1">
      <alignment horizontal="center"/>
      <protection locked="0"/>
    </xf>
    <xf numFmtId="0" fontId="6" fillId="0" borderId="173" xfId="0" applyFont="1" applyBorder="1" applyAlignment="1" applyProtection="1">
      <alignment horizontal="center"/>
      <protection locked="0"/>
    </xf>
    <xf numFmtId="0" fontId="2" fillId="0" borderId="167" xfId="0" applyFont="1" applyBorder="1" applyAlignment="1" applyProtection="1">
      <alignment horizontal="right" vertical="center"/>
    </xf>
    <xf numFmtId="1" fontId="6" fillId="0" borderId="0" xfId="0" applyNumberFormat="1" applyFont="1" applyProtection="1"/>
    <xf numFmtId="3" fontId="2" fillId="0" borderId="14" xfId="0" applyNumberFormat="1" applyFont="1" applyFill="1" applyBorder="1" applyAlignment="1" applyProtection="1">
      <alignment vertical="center"/>
      <protection locked="0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1" fillId="0" borderId="0" xfId="2" applyProtection="1"/>
    <xf numFmtId="0" fontId="26" fillId="0" borderId="0" xfId="2" applyFont="1" applyProtection="1"/>
    <xf numFmtId="0" fontId="27" fillId="0" borderId="0" xfId="2" applyFont="1" applyProtection="1"/>
    <xf numFmtId="14" fontId="27" fillId="0" borderId="58" xfId="2" applyNumberFormat="1" applyFont="1" applyBorder="1" applyAlignment="1" applyProtection="1">
      <alignment horizontal="left"/>
    </xf>
    <xf numFmtId="0" fontId="27" fillId="0" borderId="58" xfId="2" applyFont="1" applyBorder="1" applyAlignment="1" applyProtection="1">
      <alignment horizontal="left"/>
    </xf>
    <xf numFmtId="0" fontId="27" fillId="0" borderId="58" xfId="2" applyFont="1" applyBorder="1" applyProtection="1"/>
    <xf numFmtId="0" fontId="26" fillId="0" borderId="185" xfId="2" applyFont="1" applyBorder="1" applyProtection="1"/>
    <xf numFmtId="0" fontId="26" fillId="0" borderId="185" xfId="2" applyFont="1" applyBorder="1" applyAlignment="1" applyProtection="1">
      <alignment horizontal="center" vertical="center"/>
    </xf>
    <xf numFmtId="168" fontId="27" fillId="0" borderId="185" xfId="2" applyNumberFormat="1" applyFont="1" applyBorder="1" applyAlignment="1" applyProtection="1">
      <alignment horizontal="left"/>
    </xf>
    <xf numFmtId="0" fontId="26" fillId="0" borderId="185" xfId="2" applyFont="1" applyBorder="1" applyAlignment="1" applyProtection="1">
      <alignment horizontal="center"/>
    </xf>
    <xf numFmtId="1" fontId="26" fillId="0" borderId="185" xfId="2" applyNumberFormat="1" applyFont="1" applyBorder="1" applyAlignment="1" applyProtection="1">
      <alignment horizontal="center"/>
    </xf>
    <xf numFmtId="0" fontId="26" fillId="0" borderId="188" xfId="2" applyFont="1" applyBorder="1" applyProtection="1"/>
    <xf numFmtId="1" fontId="26" fillId="0" borderId="188" xfId="2" applyNumberFormat="1" applyFont="1" applyBorder="1" applyAlignment="1" applyProtection="1">
      <alignment horizontal="center"/>
    </xf>
    <xf numFmtId="0" fontId="26" fillId="0" borderId="0" xfId="2" applyFont="1" applyBorder="1" applyProtection="1"/>
    <xf numFmtId="1" fontId="26" fillId="0" borderId="0" xfId="2" applyNumberFormat="1" applyFont="1" applyBorder="1" applyAlignment="1" applyProtection="1">
      <alignment horizontal="center"/>
    </xf>
    <xf numFmtId="2" fontId="26" fillId="0" borderId="0" xfId="2" applyNumberFormat="1" applyFont="1" applyBorder="1" applyAlignment="1" applyProtection="1">
      <alignment horizontal="center"/>
    </xf>
    <xf numFmtId="0" fontId="26" fillId="0" borderId="188" xfId="2" applyFont="1" applyBorder="1" applyAlignment="1" applyProtection="1">
      <alignment horizontal="center" vertical="center"/>
    </xf>
    <xf numFmtId="0" fontId="26" fillId="11" borderId="185" xfId="2" applyFont="1" applyFill="1" applyBorder="1" applyAlignment="1" applyProtection="1">
      <alignment horizontal="center"/>
    </xf>
    <xf numFmtId="2" fontId="26" fillId="0" borderId="185" xfId="2" applyNumberFormat="1" applyFont="1" applyBorder="1" applyAlignment="1" applyProtection="1">
      <alignment horizontal="center"/>
    </xf>
    <xf numFmtId="2" fontId="26" fillId="0" borderId="0" xfId="2" applyNumberFormat="1" applyFont="1" applyAlignment="1" applyProtection="1">
      <alignment horizontal="center"/>
    </xf>
    <xf numFmtId="4" fontId="26" fillId="0" borderId="186" xfId="2" applyNumberFormat="1" applyFont="1" applyBorder="1" applyAlignment="1" applyProtection="1">
      <alignment horizontal="center"/>
    </xf>
    <xf numFmtId="4" fontId="23" fillId="0" borderId="187" xfId="2" applyNumberFormat="1" applyFont="1" applyBorder="1" applyAlignment="1" applyProtection="1">
      <alignment horizontal="center"/>
    </xf>
    <xf numFmtId="0" fontId="24" fillId="0" borderId="0" xfId="2" applyFont="1" applyAlignment="1" applyProtection="1">
      <alignment horizontal="center"/>
    </xf>
    <xf numFmtId="1" fontId="2" fillId="0" borderId="0" xfId="0" applyNumberFormat="1" applyFont="1" applyProtection="1"/>
    <xf numFmtId="0" fontId="6" fillId="0" borderId="25" xfId="0" applyFont="1" applyBorder="1" applyAlignment="1" applyProtection="1">
      <alignment vertical="center"/>
    </xf>
    <xf numFmtId="14" fontId="2" fillId="0" borderId="0" xfId="0" applyNumberFormat="1" applyFont="1" applyAlignment="1" applyProtection="1">
      <alignment horizontal="left" vertical="center"/>
    </xf>
    <xf numFmtId="0" fontId="6" fillId="0" borderId="13" xfId="0" applyFont="1" applyBorder="1" applyAlignment="1" applyProtection="1">
      <alignment vertical="center"/>
    </xf>
    <xf numFmtId="0" fontId="6" fillId="7" borderId="25" xfId="0" applyFont="1" applyFill="1" applyBorder="1" applyAlignment="1" applyProtection="1">
      <alignment vertical="center"/>
    </xf>
    <xf numFmtId="164" fontId="6" fillId="7" borderId="0" xfId="0" applyNumberFormat="1" applyFont="1" applyFill="1" applyAlignment="1" applyProtection="1">
      <alignment vertical="center"/>
    </xf>
    <xf numFmtId="1" fontId="6" fillId="7" borderId="13" xfId="0" applyNumberFormat="1" applyFont="1" applyFill="1" applyBorder="1" applyAlignment="1" applyProtection="1">
      <alignment vertical="center"/>
    </xf>
    <xf numFmtId="0" fontId="6" fillId="7" borderId="0" xfId="0" applyFont="1" applyFill="1" applyAlignment="1" applyProtection="1">
      <alignment vertical="center"/>
    </xf>
    <xf numFmtId="14" fontId="6" fillId="7" borderId="0" xfId="0" applyNumberFormat="1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5" xfId="0" applyFont="1" applyBorder="1" applyAlignment="1" applyProtection="1"/>
    <xf numFmtId="0" fontId="6" fillId="0" borderId="13" xfId="0" applyFont="1" applyBorder="1" applyAlignment="1" applyProtection="1"/>
    <xf numFmtId="0" fontId="6" fillId="0" borderId="25" xfId="0" applyFont="1" applyBorder="1" applyProtection="1"/>
    <xf numFmtId="0" fontId="6" fillId="0" borderId="75" xfId="0" applyFont="1" applyBorder="1" applyProtection="1"/>
    <xf numFmtId="0" fontId="6" fillId="0" borderId="5" xfId="0" applyFont="1" applyBorder="1" applyAlignment="1" applyProtection="1">
      <alignment horizontal="center" textRotation="90"/>
    </xf>
    <xf numFmtId="0" fontId="6" fillId="0" borderId="6" xfId="0" applyFont="1" applyBorder="1" applyAlignment="1" applyProtection="1">
      <alignment horizontal="center" textRotation="90"/>
    </xf>
    <xf numFmtId="1" fontId="6" fillId="0" borderId="16" xfId="0" applyNumberFormat="1" applyFont="1" applyBorder="1" applyAlignment="1" applyProtection="1">
      <alignment horizontal="center" textRotation="90"/>
    </xf>
    <xf numFmtId="0" fontId="6" fillId="0" borderId="16" xfId="0" applyFont="1" applyBorder="1" applyAlignment="1" applyProtection="1">
      <alignment horizontal="center" textRotation="90"/>
    </xf>
    <xf numFmtId="1" fontId="6" fillId="0" borderId="32" xfId="0" applyNumberFormat="1" applyFont="1" applyBorder="1" applyAlignment="1" applyProtection="1">
      <alignment horizontal="center" textRotation="90"/>
    </xf>
    <xf numFmtId="0" fontId="22" fillId="0" borderId="77" xfId="0" applyFont="1" applyBorder="1" applyAlignment="1" applyProtection="1">
      <alignment horizontal="left" vertical="center"/>
    </xf>
    <xf numFmtId="0" fontId="22" fillId="0" borderId="78" xfId="0" applyFont="1" applyBorder="1" applyAlignment="1" applyProtection="1">
      <alignment horizontal="left" vertical="center"/>
    </xf>
    <xf numFmtId="0" fontId="22" fillId="0" borderId="79" xfId="0" applyFont="1" applyBorder="1" applyAlignment="1" applyProtection="1">
      <alignment horizontal="left" vertical="center"/>
    </xf>
    <xf numFmtId="0" fontId="22" fillId="0" borderId="72" xfId="0" applyFont="1" applyBorder="1" applyAlignment="1" applyProtection="1">
      <alignment horizontal="left" vertical="center"/>
    </xf>
    <xf numFmtId="2" fontId="22" fillId="0" borderId="7" xfId="0" applyNumberFormat="1" applyFont="1" applyBorder="1" applyAlignment="1" applyProtection="1">
      <alignment horizontal="center" vertical="center"/>
    </xf>
    <xf numFmtId="2" fontId="22" fillId="0" borderId="19" xfId="0" applyNumberFormat="1" applyFont="1" applyBorder="1" applyAlignment="1" applyProtection="1">
      <alignment horizontal="center" vertical="center"/>
    </xf>
    <xf numFmtId="2" fontId="22" fillId="0" borderId="80" xfId="0" applyNumberFormat="1" applyFont="1" applyBorder="1" applyAlignment="1" applyProtection="1">
      <alignment horizontal="center" vertical="center"/>
    </xf>
    <xf numFmtId="2" fontId="22" fillId="0" borderId="161" xfId="0" applyNumberFormat="1" applyFont="1" applyBorder="1" applyAlignment="1" applyProtection="1">
      <alignment horizontal="center" vertical="center"/>
    </xf>
    <xf numFmtId="2" fontId="22" fillId="0" borderId="189" xfId="0" applyNumberFormat="1" applyFont="1" applyBorder="1" applyAlignment="1" applyProtection="1">
      <alignment horizontal="center" vertical="center"/>
    </xf>
    <xf numFmtId="2" fontId="22" fillId="0" borderId="29" xfId="0" applyNumberFormat="1" applyFont="1" applyBorder="1" applyAlignment="1" applyProtection="1">
      <alignment horizontal="center" vertical="center"/>
    </xf>
    <xf numFmtId="1" fontId="22" fillId="0" borderId="82" xfId="0" applyNumberFormat="1" applyFont="1" applyBorder="1" applyAlignment="1" applyProtection="1">
      <alignment horizontal="center" vertical="center"/>
    </xf>
    <xf numFmtId="0" fontId="22" fillId="0" borderId="0" xfId="0" applyFont="1" applyAlignment="1" applyProtection="1">
      <alignment horizontal="left" vertical="center"/>
    </xf>
    <xf numFmtId="0" fontId="6" fillId="0" borderId="59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6" fillId="0" borderId="179" xfId="0" applyFont="1" applyBorder="1" applyAlignment="1" applyProtection="1">
      <alignment horizontal="center" vertical="center"/>
    </xf>
    <xf numFmtId="0" fontId="6" fillId="10" borderId="87" xfId="0" applyFont="1" applyFill="1" applyBorder="1" applyAlignment="1" applyProtection="1">
      <alignment horizontal="center" vertical="center"/>
    </xf>
    <xf numFmtId="0" fontId="6" fillId="10" borderId="18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87" xfId="0" applyFont="1" applyBorder="1" applyAlignment="1" applyProtection="1">
      <alignment horizontal="center" vertical="center"/>
    </xf>
    <xf numFmtId="0" fontId="6" fillId="0" borderId="180" xfId="0" applyFont="1" applyBorder="1" applyAlignment="1" applyProtection="1">
      <alignment horizontal="center" vertical="center"/>
    </xf>
    <xf numFmtId="0" fontId="6" fillId="0" borderId="181" xfId="0" applyFont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right" vertical="center"/>
    </xf>
    <xf numFmtId="3" fontId="2" fillId="0" borderId="14" xfId="0" applyNumberFormat="1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horizontal="left"/>
    </xf>
    <xf numFmtId="4" fontId="2" fillId="0" borderId="0" xfId="0" applyNumberFormat="1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Protection="1"/>
    <xf numFmtId="0" fontId="14" fillId="0" borderId="0" xfId="0" applyFont="1" applyFill="1" applyProtection="1"/>
    <xf numFmtId="0" fontId="3" fillId="0" borderId="0" xfId="0" applyFont="1" applyFill="1" applyAlignment="1" applyProtection="1">
      <alignment vertical="center"/>
    </xf>
    <xf numFmtId="4" fontId="3" fillId="0" borderId="0" xfId="0" applyNumberFormat="1" applyFont="1" applyFill="1" applyProtection="1"/>
    <xf numFmtId="0" fontId="3" fillId="0" borderId="0" xfId="0" applyFont="1" applyFill="1" applyAlignment="1" applyProtection="1">
      <alignment vertical="top"/>
    </xf>
    <xf numFmtId="0" fontId="3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Protection="1"/>
    <xf numFmtId="0" fontId="2" fillId="0" borderId="0" xfId="0" applyFont="1" applyFill="1" applyAlignment="1" applyProtection="1">
      <alignment horizontal="right"/>
    </xf>
    <xf numFmtId="165" fontId="3" fillId="0" borderId="0" xfId="0" applyNumberFormat="1" applyFont="1" applyFill="1" applyProtection="1"/>
    <xf numFmtId="0" fontId="3" fillId="0" borderId="0" xfId="0" applyFont="1" applyFill="1" applyProtection="1"/>
    <xf numFmtId="0" fontId="3" fillId="0" borderId="39" xfId="0" applyFont="1" applyFill="1" applyBorder="1" applyAlignment="1" applyProtection="1">
      <alignment vertical="center"/>
    </xf>
    <xf numFmtId="0" fontId="3" fillId="0" borderId="39" xfId="0" applyFont="1" applyFill="1" applyBorder="1" applyAlignment="1" applyProtection="1">
      <alignment horizontal="left" vertical="center"/>
    </xf>
    <xf numFmtId="0" fontId="2" fillId="0" borderId="39" xfId="0" applyFont="1" applyFill="1" applyBorder="1" applyAlignment="1" applyProtection="1">
      <alignment vertical="center"/>
    </xf>
    <xf numFmtId="0" fontId="10" fillId="0" borderId="39" xfId="0" applyFont="1" applyFill="1" applyBorder="1" applyAlignment="1" applyProtection="1">
      <alignment horizontal="left" vertical="center"/>
    </xf>
    <xf numFmtId="0" fontId="2" fillId="0" borderId="174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4" fontId="2" fillId="0" borderId="0" xfId="0" applyNumberFormat="1" applyFont="1" applyFill="1" applyAlignment="1" applyProtection="1">
      <alignment horizontal="right" vertical="center"/>
    </xf>
    <xf numFmtId="166" fontId="3" fillId="0" borderId="0" xfId="0" applyNumberFormat="1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right" vertical="center"/>
    </xf>
    <xf numFmtId="0" fontId="11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right" vertical="center"/>
    </xf>
    <xf numFmtId="0" fontId="2" fillId="0" borderId="61" xfId="0" applyFont="1" applyFill="1" applyBorder="1" applyProtection="1"/>
    <xf numFmtId="0" fontId="2" fillId="0" borderId="71" xfId="0" applyFont="1" applyFill="1" applyBorder="1" applyProtection="1"/>
    <xf numFmtId="0" fontId="14" fillId="0" borderId="62" xfId="0" applyFont="1" applyFill="1" applyBorder="1" applyProtection="1"/>
    <xf numFmtId="0" fontId="12" fillId="0" borderId="1" xfId="0" applyFont="1" applyFill="1" applyBorder="1" applyAlignment="1" applyProtection="1">
      <alignment vertical="center"/>
    </xf>
    <xf numFmtId="0" fontId="2" fillId="0" borderId="27" xfId="0" applyFont="1" applyFill="1" applyBorder="1" applyProtection="1"/>
    <xf numFmtId="0" fontId="6" fillId="0" borderId="0" xfId="0" applyFont="1" applyFill="1" applyAlignment="1" applyProtection="1">
      <alignment horizontal="right"/>
    </xf>
    <xf numFmtId="0" fontId="14" fillId="0" borderId="26" xfId="0" applyFont="1" applyFill="1" applyBorder="1" applyProtection="1"/>
    <xf numFmtId="3" fontId="6" fillId="0" borderId="0" xfId="0" applyNumberFormat="1" applyFont="1" applyFill="1" applyProtection="1"/>
    <xf numFmtId="165" fontId="6" fillId="0" borderId="0" xfId="0" applyNumberFormat="1" applyFont="1" applyFill="1" applyAlignment="1" applyProtection="1">
      <alignment horizontal="right"/>
    </xf>
    <xf numFmtId="0" fontId="6" fillId="0" borderId="0" xfId="0" applyFont="1" applyFill="1" applyAlignment="1" applyProtection="1">
      <alignment horizontal="right" vertical="center"/>
    </xf>
    <xf numFmtId="0" fontId="2" fillId="0" borderId="63" xfId="0" applyFont="1" applyFill="1" applyBorder="1" applyProtection="1"/>
    <xf numFmtId="0" fontId="2" fillId="0" borderId="39" xfId="0" applyFont="1" applyFill="1" applyBorder="1" applyProtection="1"/>
    <xf numFmtId="0" fontId="14" fillId="0" borderId="64" xfId="0" applyFont="1" applyFill="1" applyBorder="1" applyProtection="1"/>
    <xf numFmtId="0" fontId="2" fillId="0" borderId="53" xfId="0" applyFont="1" applyFill="1" applyBorder="1" applyAlignment="1" applyProtection="1">
      <alignment vertical="center"/>
    </xf>
    <xf numFmtId="4" fontId="2" fillId="0" borderId="44" xfId="0" applyNumberFormat="1" applyFont="1" applyFill="1" applyBorder="1" applyAlignment="1" applyProtection="1">
      <alignment horizontal="right" vertical="center"/>
    </xf>
    <xf numFmtId="4" fontId="2" fillId="0" borderId="168" xfId="0" applyNumberFormat="1" applyFont="1" applyFill="1" applyBorder="1" applyAlignment="1" applyProtection="1">
      <alignment horizontal="right" vertical="center"/>
    </xf>
    <xf numFmtId="0" fontId="2" fillId="0" borderId="44" xfId="0" applyFont="1" applyFill="1" applyBorder="1" applyAlignment="1" applyProtection="1">
      <alignment vertical="center"/>
    </xf>
    <xf numFmtId="3" fontId="2" fillId="0" borderId="44" xfId="0" applyNumberFormat="1" applyFont="1" applyFill="1" applyBorder="1" applyAlignment="1" applyProtection="1">
      <alignment vertical="center"/>
    </xf>
    <xf numFmtId="4" fontId="19" fillId="0" borderId="73" xfId="0" applyNumberFormat="1" applyFont="1" applyFill="1" applyBorder="1" applyAlignment="1" applyProtection="1">
      <alignment horizontal="right" vertical="center"/>
    </xf>
    <xf numFmtId="4" fontId="2" fillId="0" borderId="1" xfId="0" applyNumberFormat="1" applyFont="1" applyFill="1" applyBorder="1" applyAlignment="1" applyProtection="1">
      <alignment horizontal="right" vertical="center"/>
      <protection locked="0"/>
    </xf>
    <xf numFmtId="2" fontId="2" fillId="0" borderId="14" xfId="0" applyNumberFormat="1" applyFont="1" applyFill="1" applyBorder="1" applyAlignment="1" applyProtection="1">
      <alignment horizontal="right" vertical="center"/>
      <protection locked="0"/>
    </xf>
    <xf numFmtId="2" fontId="2" fillId="0" borderId="1" xfId="0" applyNumberFormat="1" applyFont="1" applyFill="1" applyBorder="1" applyAlignment="1" applyProtection="1">
      <alignment horizontal="right" vertical="center"/>
      <protection locked="0"/>
    </xf>
    <xf numFmtId="2" fontId="2" fillId="0" borderId="167" xfId="0" applyNumberFormat="1" applyFont="1" applyFill="1" applyBorder="1" applyAlignment="1" applyProtection="1">
      <alignment horizontal="right" vertical="center"/>
      <protection locked="0"/>
    </xf>
    <xf numFmtId="2" fontId="2" fillId="0" borderId="14" xfId="0" applyNumberFormat="1" applyFont="1" applyFill="1" applyBorder="1" applyAlignment="1" applyProtection="1">
      <alignment vertical="center"/>
      <protection locked="0"/>
    </xf>
    <xf numFmtId="0" fontId="12" fillId="0" borderId="54" xfId="0" applyFont="1" applyFill="1" applyBorder="1" applyAlignment="1" applyProtection="1">
      <alignment vertical="center"/>
    </xf>
    <xf numFmtId="4" fontId="2" fillId="0" borderId="54" xfId="0" applyNumberFormat="1" applyFont="1" applyFill="1" applyBorder="1" applyAlignment="1" applyProtection="1">
      <alignment horizontal="right" vertical="center"/>
    </xf>
    <xf numFmtId="0" fontId="2" fillId="0" borderId="54" xfId="0" applyFont="1" applyFill="1" applyBorder="1" applyAlignment="1" applyProtection="1">
      <alignment horizontal="right" vertical="center"/>
    </xf>
    <xf numFmtId="0" fontId="2" fillId="0" borderId="169" xfId="0" applyFont="1" applyFill="1" applyBorder="1" applyAlignment="1" applyProtection="1">
      <alignment horizontal="right" vertical="center"/>
    </xf>
    <xf numFmtId="3" fontId="2" fillId="0" borderId="54" xfId="0" applyNumberFormat="1" applyFont="1" applyFill="1" applyBorder="1" applyAlignment="1" applyProtection="1">
      <alignment vertical="center"/>
    </xf>
    <xf numFmtId="0" fontId="10" fillId="0" borderId="55" xfId="0" applyFont="1" applyFill="1" applyBorder="1" applyAlignment="1" applyProtection="1">
      <alignment vertical="center"/>
    </xf>
    <xf numFmtId="4" fontId="2" fillId="0" borderId="55" xfId="0" applyNumberFormat="1" applyFont="1" applyFill="1" applyBorder="1" applyAlignment="1" applyProtection="1">
      <alignment horizontal="right" vertical="center"/>
    </xf>
    <xf numFmtId="4" fontId="2" fillId="0" borderId="170" xfId="0" applyNumberFormat="1" applyFont="1" applyFill="1" applyBorder="1" applyAlignment="1" applyProtection="1">
      <alignment horizontal="right" vertical="center"/>
    </xf>
    <xf numFmtId="3" fontId="2" fillId="0" borderId="55" xfId="0" applyNumberFormat="1" applyFont="1" applyFill="1" applyBorder="1" applyAlignment="1" applyProtection="1">
      <alignment vertical="center"/>
    </xf>
    <xf numFmtId="0" fontId="2" fillId="0" borderId="14" xfId="0" applyFont="1" applyFill="1" applyBorder="1" applyAlignment="1" applyProtection="1">
      <alignment horizontal="right" vertical="center"/>
      <protection locked="0"/>
    </xf>
    <xf numFmtId="0" fontId="2" fillId="0" borderId="167" xfId="0" applyFont="1" applyFill="1" applyBorder="1" applyAlignment="1" applyProtection="1">
      <alignment horizontal="right" vertical="center"/>
      <protection locked="0"/>
    </xf>
    <xf numFmtId="0" fontId="2" fillId="0" borderId="1" xfId="0" applyFont="1" applyFill="1" applyBorder="1" applyAlignment="1" applyProtection="1">
      <alignment horizontal="right" vertical="center"/>
      <protection locked="0"/>
    </xf>
    <xf numFmtId="0" fontId="2" fillId="0" borderId="1" xfId="0" applyFont="1" applyFill="1" applyBorder="1" applyAlignment="1" applyProtection="1">
      <alignment vertical="center"/>
    </xf>
    <xf numFmtId="3" fontId="2" fillId="0" borderId="167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2" fillId="0" borderId="58" xfId="0" applyFont="1" applyFill="1" applyBorder="1" applyProtection="1"/>
    <xf numFmtId="0" fontId="2" fillId="0" borderId="58" xfId="0" applyFont="1" applyFill="1" applyBorder="1" applyAlignment="1" applyProtection="1">
      <alignment horizontal="right"/>
    </xf>
    <xf numFmtId="0" fontId="10" fillId="0" borderId="0" xfId="0" applyFont="1" applyFill="1" applyAlignment="1" applyProtection="1">
      <alignment vertical="center"/>
    </xf>
    <xf numFmtId="4" fontId="10" fillId="0" borderId="0" xfId="0" applyNumberFormat="1" applyFont="1" applyFill="1" applyAlignment="1" applyProtection="1">
      <alignment horizontal="right" vertical="center"/>
    </xf>
    <xf numFmtId="0" fontId="10" fillId="0" borderId="0" xfId="0" applyFont="1" applyFill="1" applyAlignment="1" applyProtection="1">
      <alignment horizontal="center" vertical="center"/>
    </xf>
    <xf numFmtId="0" fontId="10" fillId="0" borderId="0" xfId="0" applyFont="1" applyFill="1" applyProtection="1"/>
    <xf numFmtId="0" fontId="15" fillId="0" borderId="0" xfId="0" applyFont="1" applyFill="1" applyProtection="1"/>
    <xf numFmtId="0" fontId="2" fillId="0" borderId="15" xfId="0" applyFont="1" applyFill="1" applyBorder="1" applyProtection="1"/>
    <xf numFmtId="4" fontId="2" fillId="0" borderId="15" xfId="0" applyNumberFormat="1" applyFont="1" applyFill="1" applyBorder="1" applyAlignment="1" applyProtection="1">
      <alignment horizontal="right"/>
    </xf>
    <xf numFmtId="0" fontId="2" fillId="0" borderId="15" xfId="0" applyFont="1" applyFill="1" applyBorder="1" applyAlignment="1" applyProtection="1">
      <alignment horizontal="center"/>
    </xf>
    <xf numFmtId="0" fontId="12" fillId="0" borderId="0" xfId="0" applyFont="1" applyFill="1" applyProtection="1"/>
    <xf numFmtId="4" fontId="2" fillId="0" borderId="58" xfId="0" applyNumberFormat="1" applyFont="1" applyFill="1" applyBorder="1" applyAlignment="1" applyProtection="1">
      <alignment horizontal="right"/>
    </xf>
    <xf numFmtId="0" fontId="2" fillId="0" borderId="58" xfId="0" applyFont="1" applyFill="1" applyBorder="1" applyAlignment="1" applyProtection="1">
      <alignment horizontal="center"/>
    </xf>
    <xf numFmtId="0" fontId="2" fillId="0" borderId="39" xfId="0" applyFont="1" applyFill="1" applyBorder="1" applyAlignment="1" applyProtection="1">
      <alignment horizontal="center"/>
    </xf>
    <xf numFmtId="0" fontId="11" fillId="0" borderId="0" xfId="1" applyFont="1" applyBorder="1" applyAlignment="1" applyProtection="1">
      <alignment horizontal="left"/>
    </xf>
    <xf numFmtId="0" fontId="2" fillId="8" borderId="167" xfId="0" applyFont="1" applyFill="1" applyBorder="1" applyAlignment="1" applyProtection="1">
      <alignment horizontal="right" vertical="center"/>
      <protection locked="0"/>
    </xf>
    <xf numFmtId="166" fontId="11" fillId="0" borderId="31" xfId="1" applyNumberFormat="1" applyFont="1" applyBorder="1" applyAlignment="1" applyProtection="1">
      <alignment horizontal="left"/>
    </xf>
    <xf numFmtId="169" fontId="2" fillId="0" borderId="0" xfId="0" applyNumberFormat="1" applyFont="1" applyAlignment="1" applyProtection="1">
      <alignment horizontal="left"/>
    </xf>
    <xf numFmtId="0" fontId="2" fillId="0" borderId="0" xfId="0" applyFont="1" applyFill="1" applyBorder="1" applyAlignment="1" applyProtection="1">
      <alignment horizontal="right" vertical="center"/>
    </xf>
    <xf numFmtId="3" fontId="2" fillId="0" borderId="0" xfId="0" applyNumberFormat="1" applyFont="1" applyFill="1" applyBorder="1" applyAlignment="1" applyProtection="1">
      <alignment vertical="center"/>
    </xf>
    <xf numFmtId="2" fontId="6" fillId="0" borderId="0" xfId="0" applyNumberFormat="1" applyFont="1" applyFill="1" applyAlignment="1" applyProtection="1">
      <alignment horizontal="center"/>
    </xf>
    <xf numFmtId="1" fontId="6" fillId="7" borderId="0" xfId="0" applyNumberFormat="1" applyFont="1" applyFill="1" applyBorder="1" applyAlignment="1" applyProtection="1">
      <alignment vertical="center"/>
    </xf>
    <xf numFmtId="1" fontId="22" fillId="0" borderId="191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6" fillId="0" borderId="200" xfId="0" applyFont="1" applyBorder="1" applyAlignment="1" applyProtection="1"/>
    <xf numFmtId="0" fontId="6" fillId="0" borderId="201" xfId="0" applyFont="1" applyBorder="1" applyAlignment="1" applyProtection="1">
      <alignment horizontal="center" textRotation="90"/>
    </xf>
    <xf numFmtId="0" fontId="6" fillId="0" borderId="0" xfId="0" applyFont="1" applyBorder="1" applyProtection="1"/>
    <xf numFmtId="0" fontId="6" fillId="0" borderId="200" xfId="0" applyFont="1" applyBorder="1" applyProtection="1"/>
    <xf numFmtId="2" fontId="22" fillId="0" borderId="202" xfId="0" applyNumberFormat="1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left" vertical="center"/>
    </xf>
    <xf numFmtId="0" fontId="22" fillId="0" borderId="200" xfId="0" applyFont="1" applyBorder="1" applyAlignment="1" applyProtection="1">
      <alignment horizontal="left" vertical="center"/>
    </xf>
    <xf numFmtId="2" fontId="6" fillId="0" borderId="206" xfId="0" applyNumberFormat="1" applyFont="1" applyBorder="1" applyAlignment="1" applyProtection="1">
      <alignment horizontal="center" vertical="center"/>
      <protection locked="0"/>
    </xf>
    <xf numFmtId="2" fontId="6" fillId="0" borderId="207" xfId="0" applyNumberFormat="1" applyFont="1" applyBorder="1" applyAlignment="1" applyProtection="1">
      <alignment horizontal="center" vertical="center"/>
      <protection locked="0"/>
    </xf>
    <xf numFmtId="2" fontId="6" fillId="0" borderId="208" xfId="0" applyNumberFormat="1" applyFont="1" applyBorder="1" applyAlignment="1" applyProtection="1">
      <alignment horizontal="center" vertical="center"/>
      <protection locked="0"/>
    </xf>
    <xf numFmtId="2" fontId="6" fillId="10" borderId="193" xfId="0" applyNumberFormat="1" applyFont="1" applyFill="1" applyBorder="1" applyAlignment="1" applyProtection="1">
      <alignment horizontal="center" vertical="center"/>
      <protection locked="0"/>
    </xf>
    <xf numFmtId="2" fontId="6" fillId="10" borderId="212" xfId="0" applyNumberFormat="1" applyFont="1" applyFill="1" applyBorder="1" applyAlignment="1" applyProtection="1">
      <alignment horizontal="center" vertical="center"/>
      <protection locked="0"/>
    </xf>
    <xf numFmtId="2" fontId="6" fillId="10" borderId="213" xfId="0" applyNumberFormat="1" applyFont="1" applyFill="1" applyBorder="1" applyAlignment="1" applyProtection="1">
      <alignment horizontal="center" vertical="center"/>
      <protection locked="0"/>
    </xf>
    <xf numFmtId="2" fontId="6" fillId="10" borderId="215" xfId="0" applyNumberFormat="1" applyFont="1" applyFill="1" applyBorder="1" applyAlignment="1" applyProtection="1">
      <alignment horizontal="center" vertical="center"/>
      <protection locked="0"/>
    </xf>
    <xf numFmtId="2" fontId="6" fillId="10" borderId="216" xfId="0" applyNumberFormat="1" applyFont="1" applyFill="1" applyBorder="1" applyAlignment="1" applyProtection="1">
      <alignment horizontal="center" vertical="center"/>
      <protection locked="0"/>
    </xf>
    <xf numFmtId="2" fontId="6" fillId="10" borderId="217" xfId="0" applyNumberFormat="1" applyFont="1" applyFill="1" applyBorder="1" applyAlignment="1" applyProtection="1">
      <alignment horizontal="center" vertical="center"/>
      <protection locked="0"/>
    </xf>
    <xf numFmtId="2" fontId="6" fillId="0" borderId="219" xfId="0" applyNumberFormat="1" applyFont="1" applyBorder="1" applyAlignment="1" applyProtection="1">
      <alignment horizontal="center" vertical="center"/>
      <protection locked="0"/>
    </xf>
    <xf numFmtId="2" fontId="6" fillId="0" borderId="221" xfId="0" applyNumberFormat="1" applyFont="1" applyBorder="1" applyAlignment="1" applyProtection="1">
      <alignment horizontal="center" vertical="center"/>
      <protection locked="0"/>
    </xf>
    <xf numFmtId="2" fontId="6" fillId="0" borderId="222" xfId="0" applyNumberFormat="1" applyFont="1" applyBorder="1" applyAlignment="1" applyProtection="1">
      <alignment horizontal="center" vertical="center"/>
      <protection locked="0"/>
    </xf>
    <xf numFmtId="0" fontId="6" fillId="7" borderId="196" xfId="0" applyFont="1" applyFill="1" applyBorder="1" applyAlignment="1" applyProtection="1">
      <alignment vertical="center"/>
    </xf>
    <xf numFmtId="0" fontId="6" fillId="7" borderId="198" xfId="0" applyFont="1" applyFill="1" applyBorder="1" applyAlignment="1" applyProtection="1">
      <alignment vertical="center"/>
    </xf>
    <xf numFmtId="167" fontId="6" fillId="0" borderId="67" xfId="0" applyNumberFormat="1" applyFont="1" applyBorder="1" applyAlignment="1" applyProtection="1">
      <alignment horizontal="left"/>
    </xf>
    <xf numFmtId="167" fontId="5" fillId="0" borderId="67" xfId="0" applyNumberFormat="1" applyFont="1" applyBorder="1" applyAlignment="1" applyProtection="1">
      <alignment horizontal="left"/>
    </xf>
    <xf numFmtId="14" fontId="2" fillId="0" borderId="0" xfId="0" applyNumberFormat="1" applyFont="1" applyAlignment="1" applyProtection="1">
      <alignment horizontal="left"/>
    </xf>
    <xf numFmtId="4" fontId="5" fillId="0" borderId="48" xfId="0" applyNumberFormat="1" applyFont="1" applyBorder="1" applyAlignment="1" applyProtection="1"/>
    <xf numFmtId="0" fontId="0" fillId="0" borderId="45" xfId="0" applyBorder="1" applyAlignment="1" applyProtection="1"/>
    <xf numFmtId="0" fontId="0" fillId="0" borderId="49" xfId="0" applyBorder="1" applyAlignment="1" applyProtection="1"/>
    <xf numFmtId="14" fontId="5" fillId="2" borderId="41" xfId="0" applyNumberFormat="1" applyFont="1" applyFill="1" applyBorder="1" applyAlignment="1" applyProtection="1">
      <alignment horizontal="left"/>
      <protection locked="0"/>
    </xf>
    <xf numFmtId="0" fontId="0" fillId="2" borderId="42" xfId="0" applyFill="1" applyBorder="1" applyAlignment="1" applyProtection="1">
      <alignment horizontal="left"/>
      <protection locked="0"/>
    </xf>
    <xf numFmtId="0" fontId="5" fillId="0" borderId="56" xfId="1" applyFont="1" applyBorder="1" applyAlignment="1" applyProtection="1">
      <alignment horizontal="left"/>
    </xf>
    <xf numFmtId="0" fontId="0" fillId="0" borderId="57" xfId="0" applyBorder="1" applyAlignment="1" applyProtection="1">
      <alignment horizontal="left"/>
    </xf>
    <xf numFmtId="4" fontId="5" fillId="0" borderId="50" xfId="0" applyNumberFormat="1" applyFont="1" applyBorder="1" applyAlignment="1" applyProtection="1"/>
    <xf numFmtId="0" fontId="0" fillId="0" borderId="51" xfId="0" applyBorder="1" applyAlignment="1" applyProtection="1"/>
    <xf numFmtId="0" fontId="0" fillId="0" borderId="52" xfId="0" applyBorder="1" applyAlignment="1" applyProtection="1"/>
    <xf numFmtId="0" fontId="3" fillId="0" borderId="0" xfId="0" applyFont="1" applyAlignment="1" applyProtection="1">
      <alignment horizontal="left"/>
    </xf>
    <xf numFmtId="0" fontId="5" fillId="2" borderId="41" xfId="0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</xf>
    <xf numFmtId="14" fontId="6" fillId="0" borderId="0" xfId="0" applyNumberFormat="1" applyFont="1" applyAlignment="1" applyProtection="1">
      <alignment horizontal="right"/>
    </xf>
    <xf numFmtId="14" fontId="0" fillId="0" borderId="0" xfId="0" applyNumberFormat="1" applyAlignment="1" applyProtection="1"/>
    <xf numFmtId="0" fontId="4" fillId="0" borderId="0" xfId="0" applyFont="1" applyAlignment="1" applyProtection="1">
      <alignment horizontal="left"/>
    </xf>
    <xf numFmtId="0" fontId="5" fillId="2" borderId="42" xfId="0" applyFont="1" applyFill="1" applyBorder="1" applyAlignment="1" applyProtection="1">
      <alignment horizontal="left"/>
      <protection locked="0"/>
    </xf>
    <xf numFmtId="0" fontId="5" fillId="0" borderId="41" xfId="0" applyFont="1" applyBorder="1" applyAlignment="1" applyProtection="1">
      <alignment horizontal="left"/>
    </xf>
    <xf numFmtId="0" fontId="5" fillId="0" borderId="60" xfId="0" applyFont="1" applyBorder="1" applyAlignment="1" applyProtection="1">
      <alignment horizontal="left"/>
    </xf>
    <xf numFmtId="0" fontId="5" fillId="0" borderId="42" xfId="0" applyFont="1" applyBorder="1" applyAlignment="1" applyProtection="1">
      <alignment horizontal="left"/>
    </xf>
    <xf numFmtId="14" fontId="5" fillId="0" borderId="41" xfId="0" applyNumberFormat="1" applyFont="1" applyBorder="1" applyAlignment="1" applyProtection="1">
      <alignment horizontal="left"/>
    </xf>
    <xf numFmtId="14" fontId="5" fillId="0" borderId="60" xfId="0" applyNumberFormat="1" applyFont="1" applyBorder="1" applyAlignment="1" applyProtection="1">
      <alignment horizontal="left"/>
    </xf>
    <xf numFmtId="14" fontId="5" fillId="0" borderId="42" xfId="0" applyNumberFormat="1" applyFont="1" applyBorder="1" applyAlignment="1" applyProtection="1">
      <alignment horizontal="left"/>
    </xf>
    <xf numFmtId="0" fontId="17" fillId="0" borderId="0" xfId="0" applyFont="1" applyAlignment="1" applyProtection="1">
      <alignment horizontal="left"/>
    </xf>
    <xf numFmtId="0" fontId="6" fillId="7" borderId="41" xfId="0" applyFont="1" applyFill="1" applyBorder="1" applyAlignment="1" applyProtection="1">
      <alignment horizontal="center"/>
    </xf>
    <xf numFmtId="0" fontId="6" fillId="7" borderId="60" xfId="0" applyFont="1" applyFill="1" applyBorder="1" applyAlignment="1" applyProtection="1">
      <alignment horizontal="center"/>
    </xf>
    <xf numFmtId="164" fontId="6" fillId="0" borderId="25" xfId="0" applyNumberFormat="1" applyFont="1" applyBorder="1" applyAlignment="1" applyProtection="1">
      <alignment horizontal="center"/>
    </xf>
    <xf numFmtId="164" fontId="6" fillId="0" borderId="0" xfId="0" applyNumberFormat="1" applyFont="1" applyAlignment="1" applyProtection="1">
      <alignment horizontal="center"/>
    </xf>
    <xf numFmtId="14" fontId="6" fillId="0" borderId="25" xfId="0" applyNumberFormat="1" applyFont="1" applyBorder="1" applyAlignment="1" applyProtection="1">
      <alignment horizontal="center"/>
    </xf>
    <xf numFmtId="14" fontId="6" fillId="0" borderId="0" xfId="0" applyNumberFormat="1" applyFont="1" applyAlignment="1" applyProtection="1">
      <alignment horizontal="center"/>
    </xf>
    <xf numFmtId="0" fontId="6" fillId="0" borderId="41" xfId="0" applyFont="1" applyBorder="1" applyAlignment="1" applyProtection="1">
      <alignment horizontal="center"/>
    </xf>
    <xf numFmtId="0" fontId="6" fillId="0" borderId="60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164" fontId="6" fillId="0" borderId="25" xfId="0" applyNumberFormat="1" applyFont="1" applyBorder="1" applyAlignment="1" applyProtection="1">
      <alignment horizontal="center" vertical="center"/>
    </xf>
    <xf numFmtId="164" fontId="6" fillId="0" borderId="0" xfId="0" applyNumberFormat="1" applyFont="1" applyAlignment="1" applyProtection="1">
      <alignment horizontal="center" vertical="center"/>
    </xf>
    <xf numFmtId="164" fontId="6" fillId="0" borderId="13" xfId="0" applyNumberFormat="1" applyFont="1" applyBorder="1" applyAlignment="1" applyProtection="1">
      <alignment horizontal="center" vertical="center"/>
    </xf>
    <xf numFmtId="164" fontId="6" fillId="0" borderId="0" xfId="0" applyNumberFormat="1" applyFont="1" applyBorder="1" applyAlignment="1" applyProtection="1">
      <alignment horizontal="center"/>
    </xf>
    <xf numFmtId="14" fontId="6" fillId="0" borderId="0" xfId="0" applyNumberFormat="1" applyFont="1" applyBorder="1" applyAlignment="1" applyProtection="1">
      <alignment horizontal="center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left"/>
    </xf>
    <xf numFmtId="165" fontId="3" fillId="0" borderId="0" xfId="0" applyNumberFormat="1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left"/>
    </xf>
    <xf numFmtId="0" fontId="26" fillId="0" borderId="185" xfId="2" applyFont="1" applyBorder="1" applyAlignment="1" applyProtection="1">
      <alignment horizontal="center"/>
    </xf>
    <xf numFmtId="0" fontId="25" fillId="0" borderId="0" xfId="2" applyFont="1" applyAlignment="1" applyProtection="1">
      <alignment horizontal="left"/>
    </xf>
    <xf numFmtId="0" fontId="26" fillId="0" borderId="188" xfId="2" applyFont="1" applyBorder="1" applyAlignment="1" applyProtection="1">
      <alignment horizontal="center"/>
    </xf>
    <xf numFmtId="1" fontId="6" fillId="0" borderId="161" xfId="0" applyNumberFormat="1" applyFont="1" applyFill="1" applyBorder="1" applyAlignment="1" applyProtection="1">
      <alignment horizontal="center"/>
    </xf>
    <xf numFmtId="1" fontId="6" fillId="0" borderId="0" xfId="0" applyNumberFormat="1" applyFont="1" applyFill="1" applyAlignment="1" applyProtection="1">
      <alignment horizontal="center"/>
    </xf>
    <xf numFmtId="2" fontId="6" fillId="10" borderId="99" xfId="0" applyNumberFormat="1" applyFont="1" applyFill="1" applyBorder="1" applyAlignment="1" applyProtection="1">
      <alignment horizontal="center" vertical="center"/>
      <protection locked="0"/>
    </xf>
    <xf numFmtId="2" fontId="6" fillId="10" borderId="175" xfId="0" applyNumberFormat="1" applyFont="1" applyFill="1" applyBorder="1" applyAlignment="1" applyProtection="1">
      <alignment horizontal="center" vertical="center"/>
      <protection locked="0"/>
    </xf>
    <xf numFmtId="2" fontId="6" fillId="0" borderId="99" xfId="0" applyNumberFormat="1" applyFont="1" applyBorder="1" applyAlignment="1" applyProtection="1">
      <alignment horizontal="center" vertical="center"/>
      <protection locked="0"/>
    </xf>
    <xf numFmtId="2" fontId="6" fillId="0" borderId="175" xfId="0" applyNumberFormat="1" applyFont="1" applyBorder="1" applyAlignment="1" applyProtection="1">
      <alignment horizontal="center" vertical="center"/>
      <protection locked="0"/>
    </xf>
    <xf numFmtId="1" fontId="6" fillId="10" borderId="97" xfId="0" applyNumberFormat="1" applyFont="1" applyFill="1" applyBorder="1" applyAlignment="1" applyProtection="1">
      <alignment horizontal="center" vertical="center"/>
      <protection locked="0"/>
    </xf>
    <xf numFmtId="1" fontId="6" fillId="10" borderId="91" xfId="0" applyNumberFormat="1" applyFont="1" applyFill="1" applyBorder="1" applyAlignment="1" applyProtection="1">
      <alignment horizontal="center" vertical="center"/>
      <protection locked="0"/>
    </xf>
    <xf numFmtId="1" fontId="6" fillId="0" borderId="115" xfId="0" applyNumberFormat="1" applyFont="1" applyBorder="1" applyAlignment="1" applyProtection="1">
      <alignment horizontal="center" vertical="center"/>
      <protection locked="0"/>
    </xf>
    <xf numFmtId="1" fontId="6" fillId="0" borderId="91" xfId="0" applyNumberFormat="1" applyFont="1" applyBorder="1" applyAlignment="1" applyProtection="1">
      <alignment horizontal="center" vertical="center"/>
      <protection locked="0"/>
    </xf>
    <xf numFmtId="1" fontId="6" fillId="0" borderId="142" xfId="0" applyNumberFormat="1" applyFont="1" applyBorder="1" applyAlignment="1" applyProtection="1">
      <alignment horizontal="center" vertical="center"/>
      <protection locked="0"/>
    </xf>
    <xf numFmtId="1" fontId="6" fillId="0" borderId="133" xfId="0" applyNumberFormat="1" applyFont="1" applyBorder="1" applyAlignment="1" applyProtection="1">
      <alignment horizontal="center" vertical="center"/>
      <protection locked="0"/>
    </xf>
    <xf numFmtId="1" fontId="6" fillId="10" borderId="165" xfId="0" applyNumberFormat="1" applyFont="1" applyFill="1" applyBorder="1" applyAlignment="1" applyProtection="1">
      <alignment horizontal="center" vertical="center"/>
      <protection locked="0"/>
    </xf>
    <xf numFmtId="1" fontId="6" fillId="0" borderId="165" xfId="0" applyNumberFormat="1" applyFont="1" applyBorder="1" applyAlignment="1" applyProtection="1">
      <alignment horizontal="center" vertical="center"/>
      <protection locked="0"/>
    </xf>
    <xf numFmtId="1" fontId="6" fillId="0" borderId="40" xfId="0" applyNumberFormat="1" applyFont="1" applyBorder="1" applyAlignment="1" applyProtection="1">
      <alignment horizontal="center" vertical="center"/>
      <protection locked="0"/>
    </xf>
    <xf numFmtId="1" fontId="6" fillId="0" borderId="151" xfId="0" applyNumberFormat="1" applyFont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right" vertical="center"/>
    </xf>
    <xf numFmtId="2" fontId="6" fillId="0" borderId="157" xfId="0" applyNumberFormat="1" applyFont="1" applyBorder="1" applyAlignment="1" applyProtection="1">
      <alignment horizontal="center" vertical="center"/>
      <protection locked="0"/>
    </xf>
    <xf numFmtId="1" fontId="6" fillId="10" borderId="86" xfId="0" applyNumberFormat="1" applyFont="1" applyFill="1" applyBorder="1" applyAlignment="1" applyProtection="1">
      <alignment horizontal="center" vertical="center"/>
      <protection locked="0"/>
    </xf>
    <xf numFmtId="1" fontId="6" fillId="0" borderId="97" xfId="0" applyNumberFormat="1" applyFont="1" applyBorder="1" applyAlignment="1" applyProtection="1">
      <alignment horizontal="center" vertical="center"/>
      <protection locked="0"/>
    </xf>
    <xf numFmtId="1" fontId="6" fillId="0" borderId="86" xfId="0" applyNumberFormat="1" applyFont="1" applyBorder="1" applyAlignment="1" applyProtection="1">
      <alignment horizontal="center" vertical="center"/>
      <protection locked="0"/>
    </xf>
    <xf numFmtId="1" fontId="6" fillId="0" borderId="83" xfId="0" applyNumberFormat="1" applyFont="1" applyBorder="1" applyAlignment="1" applyProtection="1">
      <alignment horizontal="center" vertical="center"/>
      <protection locked="0"/>
    </xf>
    <xf numFmtId="1" fontId="6" fillId="0" borderId="85" xfId="0" applyNumberFormat="1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/>
    </xf>
    <xf numFmtId="14" fontId="6" fillId="0" borderId="13" xfId="0" applyNumberFormat="1" applyFont="1" applyBorder="1" applyAlignment="1" applyProtection="1">
      <alignment horizontal="center"/>
    </xf>
    <xf numFmtId="1" fontId="6" fillId="0" borderId="106" xfId="0" applyNumberFormat="1" applyFont="1" applyBorder="1" applyAlignment="1" applyProtection="1">
      <alignment horizontal="center" vertical="center"/>
      <protection locked="0"/>
    </xf>
    <xf numFmtId="0" fontId="6" fillId="0" borderId="177" xfId="0" applyFont="1" applyBorder="1" applyAlignment="1" applyProtection="1">
      <alignment horizontal="right" vertical="center"/>
    </xf>
    <xf numFmtId="0" fontId="6" fillId="0" borderId="178" xfId="0" applyFont="1" applyBorder="1" applyAlignment="1" applyProtection="1">
      <alignment horizontal="right" vertical="center"/>
    </xf>
    <xf numFmtId="0" fontId="6" fillId="0" borderId="177" xfId="0" applyFont="1" applyBorder="1" applyAlignment="1" applyProtection="1">
      <alignment horizontal="left" vertical="center"/>
    </xf>
    <xf numFmtId="0" fontId="6" fillId="0" borderId="178" xfId="0" applyFont="1" applyBorder="1" applyAlignment="1" applyProtection="1">
      <alignment horizontal="left" vertical="center"/>
    </xf>
    <xf numFmtId="0" fontId="6" fillId="0" borderId="183" xfId="0" applyFont="1" applyBorder="1" applyAlignment="1" applyProtection="1">
      <alignment horizontal="left" vertical="center"/>
    </xf>
    <xf numFmtId="0" fontId="6" fillId="0" borderId="184" xfId="0" applyFont="1" applyBorder="1" applyAlignment="1" applyProtection="1">
      <alignment horizontal="left" vertical="center"/>
    </xf>
    <xf numFmtId="1" fontId="6" fillId="10" borderId="190" xfId="0" applyNumberFormat="1" applyFont="1" applyFill="1" applyBorder="1" applyAlignment="1" applyProtection="1">
      <alignment horizontal="center" vertical="center"/>
      <protection locked="0"/>
    </xf>
    <xf numFmtId="1" fontId="6" fillId="0" borderId="190" xfId="0" applyNumberFormat="1" applyFont="1" applyBorder="1" applyAlignment="1" applyProtection="1">
      <alignment horizontal="center" vertical="center"/>
      <protection locked="0"/>
    </xf>
    <xf numFmtId="1" fontId="6" fillId="0" borderId="124" xfId="0" applyNumberFormat="1" applyFont="1" applyBorder="1" applyAlignment="1" applyProtection="1">
      <alignment horizontal="center" vertical="center"/>
      <protection locked="0"/>
    </xf>
    <xf numFmtId="2" fontId="6" fillId="0" borderId="84" xfId="0" applyNumberFormat="1" applyFont="1" applyBorder="1" applyAlignment="1" applyProtection="1">
      <alignment horizontal="center" vertical="center"/>
      <protection locked="0"/>
    </xf>
    <xf numFmtId="164" fontId="6" fillId="7" borderId="0" xfId="0" applyNumberFormat="1" applyFont="1" applyFill="1" applyAlignment="1" applyProtection="1">
      <alignment horizontal="left" vertical="center"/>
    </xf>
    <xf numFmtId="14" fontId="6" fillId="7" borderId="0" xfId="0" applyNumberFormat="1" applyFont="1" applyFill="1" applyAlignment="1" applyProtection="1">
      <alignment horizontal="left" vertical="center"/>
    </xf>
    <xf numFmtId="0" fontId="6" fillId="0" borderId="176" xfId="0" applyFont="1" applyBorder="1" applyAlignment="1" applyProtection="1">
      <alignment horizontal="right" vertical="center"/>
    </xf>
    <xf numFmtId="0" fontId="6" fillId="0" borderId="176" xfId="0" applyFont="1" applyBorder="1" applyAlignment="1" applyProtection="1">
      <alignment horizontal="left" vertical="center"/>
    </xf>
    <xf numFmtId="0" fontId="6" fillId="0" borderId="182" xfId="0" applyFont="1" applyBorder="1" applyAlignment="1" applyProtection="1">
      <alignment horizontal="left" vertical="center"/>
    </xf>
    <xf numFmtId="0" fontId="6" fillId="0" borderId="74" xfId="0" applyFont="1" applyBorder="1" applyAlignment="1" applyProtection="1">
      <alignment horizontal="center" textRotation="90"/>
    </xf>
    <xf numFmtId="0" fontId="6" fillId="0" borderId="76" xfId="0" applyFont="1" applyBorder="1" applyAlignment="1" applyProtection="1">
      <alignment horizontal="center" textRotation="90"/>
    </xf>
    <xf numFmtId="1" fontId="6" fillId="0" borderId="191" xfId="0" applyNumberFormat="1" applyFont="1" applyBorder="1" applyAlignment="1" applyProtection="1">
      <alignment horizontal="center" vertical="center"/>
      <protection locked="0"/>
    </xf>
    <xf numFmtId="1" fontId="6" fillId="0" borderId="192" xfId="0" applyNumberFormat="1" applyFont="1" applyBorder="1" applyAlignment="1" applyProtection="1">
      <alignment horizontal="center" vertical="center"/>
      <protection locked="0"/>
    </xf>
    <xf numFmtId="1" fontId="6" fillId="10" borderId="193" xfId="0" applyNumberFormat="1" applyFont="1" applyFill="1" applyBorder="1" applyAlignment="1" applyProtection="1">
      <alignment horizontal="center" vertical="center"/>
      <protection locked="0"/>
    </xf>
    <xf numFmtId="1" fontId="6" fillId="10" borderId="192" xfId="0" applyNumberFormat="1" applyFont="1" applyFill="1" applyBorder="1" applyAlignment="1" applyProtection="1">
      <alignment horizontal="center" vertical="center"/>
      <protection locked="0"/>
    </xf>
    <xf numFmtId="1" fontId="6" fillId="0" borderId="193" xfId="0" applyNumberFormat="1" applyFont="1" applyBorder="1" applyAlignment="1" applyProtection="1">
      <alignment horizontal="center" vertical="center"/>
      <protection locked="0"/>
    </xf>
    <xf numFmtId="1" fontId="6" fillId="0" borderId="194" xfId="0" applyNumberFormat="1" applyFont="1" applyBorder="1" applyAlignment="1" applyProtection="1">
      <alignment horizontal="center" vertical="center"/>
      <protection locked="0"/>
    </xf>
    <xf numFmtId="14" fontId="6" fillId="0" borderId="199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2" fontId="6" fillId="0" borderId="203" xfId="0" applyNumberFormat="1" applyFont="1" applyBorder="1" applyAlignment="1" applyProtection="1">
      <alignment horizontal="center" vertical="center"/>
      <protection locked="0"/>
    </xf>
    <xf numFmtId="2" fontId="6" fillId="0" borderId="205" xfId="0" applyNumberFormat="1" applyFont="1" applyBorder="1" applyAlignment="1" applyProtection="1">
      <alignment horizontal="center" vertical="center"/>
      <protection locked="0"/>
    </xf>
    <xf numFmtId="2" fontId="6" fillId="10" borderId="210" xfId="0" applyNumberFormat="1" applyFont="1" applyFill="1" applyBorder="1" applyAlignment="1" applyProtection="1">
      <alignment horizontal="center" vertical="center"/>
      <protection locked="0"/>
    </xf>
    <xf numFmtId="2" fontId="6" fillId="10" borderId="205" xfId="0" applyNumberFormat="1" applyFont="1" applyFill="1" applyBorder="1" applyAlignment="1" applyProtection="1">
      <alignment horizontal="center" vertical="center"/>
      <protection locked="0"/>
    </xf>
    <xf numFmtId="2" fontId="6" fillId="10" borderId="211" xfId="0" applyNumberFormat="1" applyFont="1" applyFill="1" applyBorder="1" applyAlignment="1" applyProtection="1">
      <alignment horizontal="center" vertical="center"/>
      <protection locked="0"/>
    </xf>
    <xf numFmtId="1" fontId="6" fillId="10" borderId="214" xfId="0" applyNumberFormat="1" applyFont="1" applyFill="1" applyBorder="1" applyAlignment="1" applyProtection="1">
      <alignment horizontal="center" vertical="center"/>
      <protection locked="0"/>
    </xf>
    <xf numFmtId="2" fontId="6" fillId="0" borderId="210" xfId="0" applyNumberFormat="1" applyFont="1" applyBorder="1" applyAlignment="1" applyProtection="1">
      <alignment horizontal="center" vertical="center"/>
      <protection locked="0"/>
    </xf>
    <xf numFmtId="2" fontId="6" fillId="0" borderId="211" xfId="0" applyNumberFormat="1" applyFont="1" applyBorder="1" applyAlignment="1" applyProtection="1">
      <alignment horizontal="center" vertical="center"/>
      <protection locked="0"/>
    </xf>
    <xf numFmtId="1" fontId="6" fillId="0" borderId="214" xfId="0" applyNumberFormat="1" applyFont="1" applyBorder="1" applyAlignment="1" applyProtection="1">
      <alignment horizontal="center" vertical="center"/>
      <protection locked="0"/>
    </xf>
    <xf numFmtId="2" fontId="6" fillId="0" borderId="218" xfId="0" applyNumberFormat="1" applyFont="1" applyBorder="1" applyAlignment="1" applyProtection="1">
      <alignment horizontal="center" vertical="center"/>
      <protection locked="0"/>
    </xf>
    <xf numFmtId="2" fontId="6" fillId="0" borderId="220" xfId="0" applyNumberFormat="1" applyFont="1" applyBorder="1" applyAlignment="1" applyProtection="1">
      <alignment horizontal="center" vertical="center"/>
      <protection locked="0"/>
    </xf>
    <xf numFmtId="1" fontId="6" fillId="0" borderId="223" xfId="0" applyNumberFormat="1" applyFont="1" applyBorder="1" applyAlignment="1" applyProtection="1">
      <alignment horizontal="center" vertical="center"/>
      <protection locked="0"/>
    </xf>
    <xf numFmtId="0" fontId="6" fillId="7" borderId="195" xfId="0" applyFont="1" applyFill="1" applyBorder="1" applyAlignment="1" applyProtection="1">
      <alignment horizontal="center" vertical="center"/>
    </xf>
    <xf numFmtId="0" fontId="6" fillId="7" borderId="196" xfId="0" applyFont="1" applyFill="1" applyBorder="1" applyAlignment="1" applyProtection="1">
      <alignment horizontal="center" vertical="center"/>
    </xf>
    <xf numFmtId="0" fontId="6" fillId="7" borderId="197" xfId="0" applyFont="1" applyFill="1" applyBorder="1" applyAlignment="1" applyProtection="1">
      <alignment horizontal="center" vertical="center"/>
    </xf>
    <xf numFmtId="0" fontId="6" fillId="0" borderId="204" xfId="0" applyFont="1" applyBorder="1" applyAlignment="1" applyProtection="1">
      <alignment horizontal="left" vertical="center"/>
    </xf>
    <xf numFmtId="0" fontId="6" fillId="0" borderId="209" xfId="0" applyFont="1" applyBorder="1" applyAlignment="1" applyProtection="1">
      <alignment horizontal="left" vertical="center"/>
    </xf>
    <xf numFmtId="0" fontId="6" fillId="0" borderId="224" xfId="0" applyFont="1" applyBorder="1" applyAlignment="1" applyProtection="1">
      <alignment horizontal="left" vertical="center"/>
    </xf>
    <xf numFmtId="0" fontId="6" fillId="0" borderId="225" xfId="0" applyFont="1" applyBorder="1" applyAlignment="1" applyProtection="1">
      <alignment horizontal="left" vertical="center"/>
    </xf>
    <xf numFmtId="0" fontId="3" fillId="0" borderId="65" xfId="0" applyFont="1" applyBorder="1" applyAlignment="1" applyProtection="1">
      <alignment horizontal="left"/>
    </xf>
    <xf numFmtId="0" fontId="2" fillId="0" borderId="0" xfId="0" applyFont="1" applyAlignment="1" applyProtection="1">
      <alignment vertical="center"/>
    </xf>
    <xf numFmtId="165" fontId="3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0" fillId="0" borderId="0" xfId="0" applyAlignment="1" applyProtection="1"/>
    <xf numFmtId="0" fontId="10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</cellXfs>
  <cellStyles count="3">
    <cellStyle name="Standard" xfId="0" builtinId="0"/>
    <cellStyle name="Standard 2" xfId="1" xr:uid="{00000000-0005-0000-0000-000001000000}"/>
    <cellStyle name="Standard 3" xfId="2" xr:uid="{84B8B674-58B8-4A4E-97CE-C5DE61A41D72}"/>
  </cellStyles>
  <dxfs count="1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microsoft.com/office/2017/06/relationships/rdRichValueStructure" Target="richData/rdrichvaluestructure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06/relationships/rdRichValue" Target="richData/rdrichvalue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eetMetadata" Target="metadata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microsoft.com/office/2017/06/relationships/rdRichValueTypes" Target="richData/rdRichValueTyp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</xdr:colOff>
      <xdr:row>1</xdr:row>
      <xdr:rowOff>9525</xdr:rowOff>
    </xdr:from>
    <xdr:to>
      <xdr:col>3</xdr:col>
      <xdr:colOff>1237982</xdr:colOff>
      <xdr:row>1</xdr:row>
      <xdr:rowOff>375317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C807F32-8738-EB3B-B218-A9C081F0E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9775" y="104775"/>
          <a:ext cx="1304657" cy="3657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409575</xdr:colOff>
      <xdr:row>1</xdr:row>
      <xdr:rowOff>0</xdr:rowOff>
    </xdr:from>
    <xdr:to>
      <xdr:col>9</xdr:col>
      <xdr:colOff>285959</xdr:colOff>
      <xdr:row>1</xdr:row>
      <xdr:rowOff>367874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601E900-959A-452B-B58F-2750471C04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429250" y="95250"/>
          <a:ext cx="1495634" cy="3678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10</xdr:row>
      <xdr:rowOff>590550</xdr:rowOff>
    </xdr:from>
    <xdr:to>
      <xdr:col>2</xdr:col>
      <xdr:colOff>544799</xdr:colOff>
      <xdr:row>10</xdr:row>
      <xdr:rowOff>1088314</xdr:rowOff>
    </xdr:to>
    <xdr:pic>
      <xdr:nvPicPr>
        <xdr:cNvPr id="3289" name="Picture 1" descr="Logo_SZK_RGB">
          <a:extLst>
            <a:ext uri="{FF2B5EF4-FFF2-40B4-BE49-F238E27FC236}">
              <a16:creationId xmlns:a16="http://schemas.microsoft.com/office/drawing/2014/main" id="{00000000-0008-0000-0100-0000D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943100"/>
          <a:ext cx="1764000" cy="497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314326</xdr:colOff>
      <xdr:row>4</xdr:row>
      <xdr:rowOff>2701</xdr:rowOff>
    </xdr:from>
    <xdr:to>
      <xdr:col>13</xdr:col>
      <xdr:colOff>1271</xdr:colOff>
      <xdr:row>6</xdr:row>
      <xdr:rowOff>161701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3347FE97-4F94-079F-EF7B-822E383CFE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6" y="859951"/>
          <a:ext cx="1915795" cy="54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352426</xdr:colOff>
      <xdr:row>0</xdr:row>
      <xdr:rowOff>0</xdr:rowOff>
    </xdr:from>
    <xdr:to>
      <xdr:col>3</xdr:col>
      <xdr:colOff>1629623</xdr:colOff>
      <xdr:row>0</xdr:row>
      <xdr:rowOff>360000</xdr:rowOff>
    </xdr:to>
    <xdr:pic>
      <xdr:nvPicPr>
        <xdr:cNvPr id="2" name="Grafik 1" descr="Logo_SZK_SW.jpg">
          <a:extLst>
            <a:ext uri="{FF2B5EF4-FFF2-40B4-BE49-F238E27FC236}">
              <a16:creationId xmlns:a16="http://schemas.microsoft.com/office/drawing/2014/main" id="{40B923C1-9FED-4164-8BDC-27DF90FEF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95901" y="0"/>
          <a:ext cx="1277197" cy="36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8</xdr:row>
      <xdr:rowOff>266700</xdr:rowOff>
    </xdr:from>
    <xdr:to>
      <xdr:col>2</xdr:col>
      <xdr:colOff>704850</xdr:colOff>
      <xdr:row>8</xdr:row>
      <xdr:rowOff>809625</xdr:rowOff>
    </xdr:to>
    <xdr:pic>
      <xdr:nvPicPr>
        <xdr:cNvPr id="2" name="Picture 1" descr="Logo_SZK_RGB">
          <a:extLst>
            <a:ext uri="{FF2B5EF4-FFF2-40B4-BE49-F238E27FC236}">
              <a16:creationId xmlns:a16="http://schemas.microsoft.com/office/drawing/2014/main" id="{E92424CD-20FD-4458-A5BF-AE8DA23AA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628775"/>
          <a:ext cx="19240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124572</xdr:colOff>
      <xdr:row>0</xdr:row>
      <xdr:rowOff>123825</xdr:rowOff>
    </xdr:from>
    <xdr:to>
      <xdr:col>12</xdr:col>
      <xdr:colOff>536350</xdr:colOff>
      <xdr:row>2</xdr:row>
      <xdr:rowOff>169261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5E0BE6B-344B-4F63-93F4-AAC1E8DCD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5197" y="123825"/>
          <a:ext cx="888028" cy="416911"/>
        </a:xfrm>
        <a:prstGeom prst="rect">
          <a:avLst/>
        </a:prstGeom>
      </xdr:spPr>
    </xdr:pic>
    <xdr:clientData/>
  </xdr:twoCellAnchor>
</xdr:wsDr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8</v>
    <v>109</v>
    <v>6</v>
  </rv>
</rvData>
</file>

<file path=xl/richData/rdrichvaluestructure.xml><?xml version="1.0" encoding="utf-8"?>
<rvStructures xmlns="http://schemas.microsoft.com/office/spreadsheetml/2017/richdata" count="1">
  <s t="_error">
    <k n="colOffset" t="i"/>
    <k n="errorType" t="i"/>
    <k n="rwOffset" t="i"/>
    <k n="subType" t="i"/>
  </s>
</rvStructure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82B3C-1D8E-4D88-9270-B5C67BA3D2B9}">
  <sheetPr codeName="Tabelle1">
    <tabColor rgb="FFFFFF00"/>
  </sheetPr>
  <dimension ref="A1:R22"/>
  <sheetViews>
    <sheetView showGridLines="0" zoomScaleNormal="100" zoomScaleSheetLayoutView="85" workbookViewId="0">
      <selection activeCell="D18" sqref="D18"/>
    </sheetView>
  </sheetViews>
  <sheetFormatPr baseColWidth="10" defaultColWidth="10.85546875" defaultRowHeight="12.75" x14ac:dyDescent="0.2"/>
  <cols>
    <col min="1" max="1" width="3.7109375" style="56" customWidth="1"/>
    <col min="2" max="2" width="22.140625" style="56" customWidth="1"/>
    <col min="3" max="3" width="5.28515625" style="56" customWidth="1"/>
    <col min="4" max="4" width="18.5703125" style="56" customWidth="1"/>
    <col min="5" max="5" width="6.7109375" style="56" customWidth="1"/>
    <col min="6" max="6" width="15.7109375" style="56" customWidth="1"/>
    <col min="7" max="7" width="5.7109375" style="56" customWidth="1"/>
    <col min="8" max="8" width="9.85546875" style="56" customWidth="1"/>
    <col min="9" max="10" width="5.140625" style="56" customWidth="1"/>
    <col min="11" max="11" width="5.28515625" style="56" customWidth="1"/>
    <col min="12" max="15" width="4.7109375" style="56" customWidth="1"/>
    <col min="16" max="19" width="4.140625" style="56" customWidth="1"/>
    <col min="20" max="26" width="4.28515625" style="56" customWidth="1"/>
    <col min="27" max="16384" width="10.85546875" style="56"/>
  </cols>
  <sheetData>
    <row r="1" spans="1:18" ht="7.5" customHeight="1" x14ac:dyDescent="0.2">
      <c r="C1" s="129"/>
      <c r="D1" s="129"/>
      <c r="E1" s="129"/>
      <c r="F1" s="129"/>
      <c r="G1" s="129"/>
      <c r="H1" s="129"/>
    </row>
    <row r="2" spans="1:18" ht="33" customHeight="1" x14ac:dyDescent="0.3">
      <c r="A2" s="445" t="s">
        <v>0</v>
      </c>
      <c r="B2" s="445"/>
      <c r="F2" s="150" t="s">
        <v>1</v>
      </c>
      <c r="G2" s="129"/>
      <c r="H2" s="129"/>
      <c r="L2" s="95"/>
      <c r="M2" s="446"/>
      <c r="N2" s="447"/>
      <c r="O2" s="447"/>
    </row>
    <row r="3" spans="1:18" ht="12.75" customHeight="1" x14ac:dyDescent="0.2">
      <c r="B3" s="129"/>
      <c r="C3" s="129"/>
      <c r="D3" s="129"/>
      <c r="E3" s="129"/>
      <c r="F3" s="129"/>
      <c r="G3" s="129"/>
      <c r="H3" s="129"/>
      <c r="I3" s="402">
        <f>SUM($A$15)</f>
        <v>45292</v>
      </c>
      <c r="J3" s="402">
        <f>SUM($A$15)+1</f>
        <v>45293</v>
      </c>
      <c r="K3" s="402">
        <f>SUM($A$15)+2</f>
        <v>45294</v>
      </c>
      <c r="L3" s="402">
        <f>SUM($A$15)+3</f>
        <v>45295</v>
      </c>
      <c r="M3" s="402">
        <f>SUM($A$15)+4</f>
        <v>45296</v>
      </c>
      <c r="N3" s="402">
        <f>SUM($A$15)+5</f>
        <v>45297</v>
      </c>
      <c r="O3" s="402">
        <f>SUM($A$15)+6</f>
        <v>45298</v>
      </c>
      <c r="P3" s="402">
        <f>SUM($A$15)+7</f>
        <v>45299</v>
      </c>
      <c r="Q3" s="402">
        <f>SUM($A$15)+8</f>
        <v>45300</v>
      </c>
    </row>
    <row r="4" spans="1:18" x14ac:dyDescent="0.2">
      <c r="A4" s="443" t="s">
        <v>2</v>
      </c>
      <c r="B4" s="443"/>
      <c r="D4" s="48" t="s">
        <v>3</v>
      </c>
      <c r="F4" s="151" t="s">
        <v>4</v>
      </c>
      <c r="I4" s="401">
        <f>SUM($A$15)</f>
        <v>45292</v>
      </c>
      <c r="J4" s="401">
        <f>SUM($A$15+1)</f>
        <v>45293</v>
      </c>
      <c r="K4" s="401">
        <f>SUM($A$15+2)</f>
        <v>45294</v>
      </c>
      <c r="L4" s="401">
        <f>SUM($A$15+3)</f>
        <v>45295</v>
      </c>
      <c r="M4" s="401">
        <f>SUM($A$15+4)</f>
        <v>45296</v>
      </c>
      <c r="N4" s="401">
        <f>SUM($A$15+5)</f>
        <v>45297</v>
      </c>
      <c r="O4" s="401">
        <f>SUM($A$15+6)</f>
        <v>45298</v>
      </c>
      <c r="P4" s="401">
        <f>SUM($A$15+7)</f>
        <v>45299</v>
      </c>
      <c r="Q4" s="401">
        <f>SUM($A$15+8)</f>
        <v>45300</v>
      </c>
      <c r="R4" s="399"/>
    </row>
    <row r="5" spans="1:18" x14ac:dyDescent="0.2">
      <c r="A5" s="444" t="s">
        <v>5</v>
      </c>
      <c r="B5" s="437"/>
      <c r="D5" s="38">
        <v>11111</v>
      </c>
      <c r="F5" s="438" t="s">
        <v>6</v>
      </c>
      <c r="G5" s="439"/>
      <c r="I5" s="40"/>
      <c r="J5" s="40"/>
      <c r="K5" s="40"/>
      <c r="L5" s="40"/>
      <c r="M5" s="40"/>
      <c r="N5" s="40"/>
      <c r="O5" s="40"/>
      <c r="P5" s="40"/>
      <c r="Q5" s="40"/>
    </row>
    <row r="6" spans="1:18" ht="12.75" customHeight="1" x14ac:dyDescent="0.2">
      <c r="B6" s="132"/>
      <c r="F6" s="438" t="s">
        <v>7</v>
      </c>
      <c r="G6" s="439"/>
      <c r="I6" s="40"/>
      <c r="J6" s="40"/>
      <c r="K6" s="40"/>
      <c r="L6" s="40"/>
      <c r="M6" s="40"/>
      <c r="N6" s="40"/>
      <c r="O6" s="40"/>
      <c r="P6" s="40"/>
      <c r="Q6" s="40"/>
    </row>
    <row r="7" spans="1:18" x14ac:dyDescent="0.2">
      <c r="A7" s="448" t="s">
        <v>8</v>
      </c>
      <c r="B7" s="448"/>
      <c r="F7" s="438" t="s">
        <v>9</v>
      </c>
      <c r="G7" s="439"/>
      <c r="I7" s="40"/>
      <c r="J7" s="40"/>
      <c r="K7" s="40"/>
      <c r="L7" s="40"/>
      <c r="M7" s="40"/>
      <c r="N7" s="40"/>
      <c r="O7" s="40"/>
      <c r="P7" s="40"/>
      <c r="Q7" s="40"/>
    </row>
    <row r="8" spans="1:18" x14ac:dyDescent="0.2">
      <c r="A8" s="443" t="s">
        <v>10</v>
      </c>
      <c r="B8" s="443"/>
      <c r="D8" s="48" t="s">
        <v>11</v>
      </c>
      <c r="F8" s="151" t="s">
        <v>12</v>
      </c>
      <c r="I8" s="152"/>
      <c r="J8" s="152"/>
      <c r="K8" s="152"/>
      <c r="L8" s="152"/>
      <c r="M8" s="152"/>
      <c r="N8" s="152"/>
      <c r="O8" s="152"/>
      <c r="P8" s="152"/>
      <c r="Q8" s="152"/>
    </row>
    <row r="9" spans="1:18" x14ac:dyDescent="0.2">
      <c r="A9" s="444" t="s">
        <v>13</v>
      </c>
      <c r="B9" s="449"/>
      <c r="D9" s="38" t="s">
        <v>14</v>
      </c>
      <c r="F9" s="438" t="s">
        <v>15</v>
      </c>
      <c r="G9" s="439"/>
      <c r="I9" s="40"/>
      <c r="J9" s="40"/>
      <c r="K9" s="40"/>
      <c r="L9" s="40"/>
      <c r="M9" s="40"/>
      <c r="N9" s="40"/>
      <c r="O9" s="40"/>
      <c r="P9" s="40"/>
      <c r="Q9" s="40"/>
    </row>
    <row r="10" spans="1:18" ht="12.75" customHeight="1" x14ac:dyDescent="0.2">
      <c r="B10" s="132"/>
      <c r="F10" s="438" t="s">
        <v>16</v>
      </c>
      <c r="G10" s="439"/>
      <c r="I10" s="40"/>
      <c r="J10" s="40"/>
      <c r="K10" s="40"/>
      <c r="L10" s="40"/>
      <c r="M10" s="40"/>
      <c r="N10" s="40"/>
      <c r="O10" s="40"/>
      <c r="P10" s="40"/>
      <c r="Q10" s="40"/>
    </row>
    <row r="11" spans="1:18" x14ac:dyDescent="0.2">
      <c r="A11" s="443" t="s">
        <v>17</v>
      </c>
      <c r="B11" s="443"/>
      <c r="D11" s="48" t="s">
        <v>18</v>
      </c>
      <c r="F11" s="438" t="s">
        <v>19</v>
      </c>
      <c r="G11" s="439"/>
      <c r="I11" s="40"/>
      <c r="J11" s="40"/>
      <c r="K11" s="40"/>
      <c r="L11" s="40"/>
      <c r="M11" s="40"/>
      <c r="N11" s="40"/>
      <c r="O11" s="40"/>
      <c r="P11" s="40"/>
      <c r="Q11" s="40"/>
    </row>
    <row r="12" spans="1:18" ht="12.75" customHeight="1" x14ac:dyDescent="0.2">
      <c r="A12" s="444"/>
      <c r="B12" s="437"/>
      <c r="D12" s="38">
        <v>3</v>
      </c>
      <c r="F12" s="438" t="s">
        <v>20</v>
      </c>
      <c r="G12" s="439"/>
      <c r="I12" s="40"/>
      <c r="J12" s="40"/>
      <c r="K12" s="40"/>
      <c r="L12" s="40"/>
      <c r="M12" s="40"/>
      <c r="N12" s="40"/>
      <c r="O12" s="40"/>
      <c r="P12" s="40"/>
      <c r="Q12" s="40"/>
    </row>
    <row r="13" spans="1:18" ht="12" customHeight="1" x14ac:dyDescent="0.2">
      <c r="B13" s="132"/>
      <c r="F13" s="152"/>
      <c r="I13" s="152"/>
      <c r="J13" s="152"/>
      <c r="K13" s="152"/>
      <c r="L13" s="152"/>
      <c r="M13" s="152"/>
      <c r="N13" s="152"/>
      <c r="O13" s="152"/>
    </row>
    <row r="14" spans="1:18" x14ac:dyDescent="0.2">
      <c r="A14" s="443" t="s">
        <v>21</v>
      </c>
      <c r="B14" s="443"/>
      <c r="D14" s="48" t="s">
        <v>22</v>
      </c>
      <c r="F14" s="438" t="s">
        <v>23</v>
      </c>
      <c r="G14" s="439"/>
      <c r="I14" s="433">
        <f>AnnullationUnterbelegung!M22</f>
        <v>0</v>
      </c>
      <c r="J14" s="434"/>
      <c r="K14" s="435"/>
      <c r="L14" s="152"/>
      <c r="M14" s="153" t="str">
        <f>IF(M2&gt;0,A15-M2," ")</f>
        <v xml:space="preserve"> </v>
      </c>
      <c r="N14" s="153" t="s">
        <v>24</v>
      </c>
      <c r="O14" s="153"/>
    </row>
    <row r="15" spans="1:18" x14ac:dyDescent="0.2">
      <c r="A15" s="436">
        <v>45292</v>
      </c>
      <c r="B15" s="437"/>
      <c r="D15" s="39">
        <v>45300</v>
      </c>
      <c r="F15" s="438" t="s">
        <v>25</v>
      </c>
      <c r="G15" s="439"/>
      <c r="I15" s="433">
        <f>AnnullationUnterbelegung!M23</f>
        <v>0</v>
      </c>
      <c r="J15" s="434"/>
      <c r="K15" s="435"/>
      <c r="L15" s="152"/>
      <c r="M15" s="136"/>
      <c r="N15" s="153" t="s">
        <v>26</v>
      </c>
      <c r="O15" s="153"/>
    </row>
    <row r="16" spans="1:18" x14ac:dyDescent="0.2">
      <c r="B16" s="132"/>
      <c r="E16" s="136">
        <f>D15-A15</f>
        <v>8</v>
      </c>
      <c r="F16" s="438" t="s">
        <v>27</v>
      </c>
      <c r="G16" s="439"/>
      <c r="I16" s="440">
        <f>AnnullationUnterbelegung!M24</f>
        <v>0</v>
      </c>
      <c r="J16" s="441"/>
      <c r="K16" s="442"/>
      <c r="L16" s="152"/>
      <c r="M16" s="153"/>
      <c r="N16" s="153" t="s">
        <v>28</v>
      </c>
      <c r="O16" s="153"/>
    </row>
    <row r="17" spans="1:15" x14ac:dyDescent="0.2">
      <c r="A17" s="432">
        <f ca="1">TODAY()</f>
        <v>45407</v>
      </c>
      <c r="B17" s="432"/>
      <c r="M17" s="136">
        <v>6</v>
      </c>
      <c r="N17" s="136">
        <v>16</v>
      </c>
      <c r="O17" s="136">
        <v>16</v>
      </c>
    </row>
    <row r="18" spans="1:15" ht="17.25" customHeight="1" x14ac:dyDescent="0.2">
      <c r="F18" s="132" t="s">
        <v>29</v>
      </c>
    </row>
    <row r="19" spans="1:15" ht="14.25" customHeight="1" x14ac:dyDescent="0.2">
      <c r="A19" s="154" t="s">
        <v>30</v>
      </c>
      <c r="B19" s="154"/>
      <c r="C19" s="154"/>
      <c r="D19" s="154"/>
      <c r="F19" s="155" t="s">
        <v>31</v>
      </c>
      <c r="G19" s="156"/>
      <c r="H19" s="157"/>
      <c r="I19" s="157"/>
      <c r="J19" s="157"/>
      <c r="K19" s="158"/>
      <c r="L19" s="431"/>
      <c r="M19" s="431"/>
      <c r="N19" s="431"/>
      <c r="O19" s="431"/>
    </row>
    <row r="20" spans="1:15" ht="14.25" customHeight="1" x14ac:dyDescent="0.2">
      <c r="F20" s="155" t="s">
        <v>32</v>
      </c>
      <c r="G20" s="156"/>
      <c r="H20" s="157"/>
      <c r="I20" s="157"/>
      <c r="J20" s="157"/>
      <c r="K20" s="158"/>
      <c r="L20" s="159" t="s">
        <v>33</v>
      </c>
      <c r="M20" s="157"/>
      <c r="N20" s="157"/>
      <c r="O20" s="160"/>
    </row>
    <row r="21" spans="1:15" ht="14.25" customHeight="1" x14ac:dyDescent="0.2">
      <c r="F21" s="155" t="s">
        <v>34</v>
      </c>
      <c r="G21" s="156"/>
      <c r="H21" s="157"/>
      <c r="I21" s="157"/>
      <c r="J21" s="157"/>
      <c r="K21" s="158"/>
      <c r="L21" s="159"/>
      <c r="M21" s="157"/>
      <c r="N21" s="157"/>
      <c r="O21" s="160"/>
    </row>
    <row r="22" spans="1:15" ht="14.25" customHeight="1" x14ac:dyDescent="0.2">
      <c r="F22" s="155" t="s">
        <v>31</v>
      </c>
      <c r="G22" s="156"/>
      <c r="H22" s="157"/>
      <c r="I22" s="157"/>
      <c r="J22" s="157"/>
      <c r="K22" s="158"/>
      <c r="L22" s="430"/>
      <c r="M22" s="430"/>
      <c r="N22" s="430"/>
      <c r="O22" s="430"/>
    </row>
  </sheetData>
  <sheetProtection algorithmName="SHA-512" hashValue="lX2JuS4YmRUJTaksdQzq4GrVqWqNlTfhv/wxnXcVOS7e9A66GaPzFwrU+UrG9VoLGB2xc01QJX4E1sMRy8Webw==" saltValue="WQc4XaaiTON5+R/JdWjKTw==" spinCount="100000" sheet="1" objects="1" scenarios="1"/>
  <mergeCells count="27">
    <mergeCell ref="F10:G10"/>
    <mergeCell ref="A2:B2"/>
    <mergeCell ref="M2:O2"/>
    <mergeCell ref="A4:B4"/>
    <mergeCell ref="A5:B5"/>
    <mergeCell ref="F5:G5"/>
    <mergeCell ref="F6:G6"/>
    <mergeCell ref="A7:B7"/>
    <mergeCell ref="F7:G7"/>
    <mergeCell ref="A8:B8"/>
    <mergeCell ref="A9:B9"/>
    <mergeCell ref="F9:G9"/>
    <mergeCell ref="A11:B11"/>
    <mergeCell ref="F11:G11"/>
    <mergeCell ref="A12:B12"/>
    <mergeCell ref="F12:G12"/>
    <mergeCell ref="A14:B14"/>
    <mergeCell ref="F14:G14"/>
    <mergeCell ref="L22:O22"/>
    <mergeCell ref="L19:O19"/>
    <mergeCell ref="A17:B17"/>
    <mergeCell ref="I14:K14"/>
    <mergeCell ref="A15:B15"/>
    <mergeCell ref="F15:G15"/>
    <mergeCell ref="I15:K15"/>
    <mergeCell ref="F16:G16"/>
    <mergeCell ref="I16:K16"/>
  </mergeCells>
  <pageMargins left="0.31496062992125984" right="0.31496062992125984" top="0.59055118110236227" bottom="0.59055118110236227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rgb="FFFFFF00"/>
  </sheetPr>
  <dimension ref="A1:J76"/>
  <sheetViews>
    <sheetView showGridLines="0" zoomScaleNormal="100" zoomScaleSheetLayoutView="85" workbookViewId="0">
      <selection activeCell="B20" sqref="B20"/>
    </sheetView>
  </sheetViews>
  <sheetFormatPr baseColWidth="10" defaultColWidth="10.85546875" defaultRowHeight="12.75" x14ac:dyDescent="0.2"/>
  <cols>
    <col min="1" max="1" width="3.7109375" style="56" customWidth="1"/>
    <col min="2" max="2" width="24.7109375" style="56" customWidth="1"/>
    <col min="3" max="3" width="20.7109375" style="56" customWidth="1"/>
    <col min="4" max="4" width="5.7109375" style="56" customWidth="1"/>
    <col min="5" max="5" width="20.42578125" style="56" customWidth="1"/>
    <col min="6" max="6" width="10.140625" style="56" bestFit="1" customWidth="1"/>
    <col min="7" max="10" width="4.7109375" style="56" customWidth="1"/>
    <col min="11" max="14" width="4.140625" style="56" customWidth="1"/>
    <col min="15" max="21" width="4.28515625" style="56" customWidth="1"/>
    <col min="22" max="16384" width="10.85546875" style="56"/>
  </cols>
  <sheetData>
    <row r="1" spans="1:10" ht="7.5" customHeight="1" x14ac:dyDescent="0.2">
      <c r="C1" s="129"/>
      <c r="D1" s="129"/>
    </row>
    <row r="2" spans="1:10" ht="33" customHeight="1" x14ac:dyDescent="0.3">
      <c r="A2" s="445" t="s">
        <v>0</v>
      </c>
      <c r="B2" s="445"/>
      <c r="D2" s="129"/>
    </row>
    <row r="3" spans="1:10" ht="7.5" customHeight="1" x14ac:dyDescent="0.2">
      <c r="B3" s="129"/>
      <c r="C3" s="129"/>
      <c r="D3" s="129"/>
    </row>
    <row r="4" spans="1:10" x14ac:dyDescent="0.2">
      <c r="A4" s="456" t="s">
        <v>2</v>
      </c>
      <c r="B4" s="456"/>
      <c r="F4" s="130" t="s">
        <v>3</v>
      </c>
    </row>
    <row r="5" spans="1:10" x14ac:dyDescent="0.2">
      <c r="A5" s="450" t="str">
        <f>Grunddaten!A5</f>
        <v>TV Muster</v>
      </c>
      <c r="B5" s="452"/>
      <c r="C5" s="131"/>
      <c r="F5" s="450">
        <f>Grunddaten!D5</f>
        <v>11111</v>
      </c>
      <c r="G5" s="451"/>
      <c r="H5" s="451"/>
      <c r="I5" s="451"/>
      <c r="J5" s="452"/>
    </row>
    <row r="6" spans="1:10" ht="6" customHeight="1" x14ac:dyDescent="0.2">
      <c r="B6" s="132"/>
    </row>
    <row r="7" spans="1:10" hidden="1" x14ac:dyDescent="0.2">
      <c r="A7" s="448" t="s">
        <v>8</v>
      </c>
      <c r="B7" s="448"/>
    </row>
    <row r="8" spans="1:10" hidden="1" x14ac:dyDescent="0.2">
      <c r="A8" s="456" t="s">
        <v>10</v>
      </c>
      <c r="B8" s="456"/>
      <c r="F8" s="130" t="s">
        <v>11</v>
      </c>
    </row>
    <row r="9" spans="1:10" hidden="1" x14ac:dyDescent="0.2">
      <c r="A9" s="133" t="str">
        <f>Grunddaten!A9</f>
        <v>Mustermann</v>
      </c>
      <c r="B9" s="134"/>
      <c r="C9" s="135"/>
      <c r="F9" s="133" t="str">
        <f>Grunddaten!D9</f>
        <v>Max</v>
      </c>
      <c r="G9" s="134"/>
      <c r="H9" s="134"/>
      <c r="I9" s="134"/>
      <c r="J9" s="135"/>
    </row>
    <row r="10" spans="1:10" ht="6" hidden="1" customHeight="1" x14ac:dyDescent="0.2">
      <c r="B10" s="132"/>
    </row>
    <row r="11" spans="1:10" hidden="1" x14ac:dyDescent="0.2">
      <c r="A11" s="456" t="s">
        <v>35</v>
      </c>
      <c r="B11" s="456"/>
      <c r="F11" s="130" t="s">
        <v>36</v>
      </c>
    </row>
    <row r="12" spans="1:10" hidden="1" x14ac:dyDescent="0.2">
      <c r="A12" s="450"/>
      <c r="B12" s="451"/>
      <c r="C12" s="452"/>
      <c r="F12" s="450"/>
      <c r="G12" s="451"/>
      <c r="H12" s="451"/>
      <c r="I12" s="451"/>
      <c r="J12" s="452"/>
    </row>
    <row r="13" spans="1:10" ht="6" hidden="1" customHeight="1" x14ac:dyDescent="0.2">
      <c r="B13" s="132"/>
    </row>
    <row r="14" spans="1:10" hidden="1" x14ac:dyDescent="0.2">
      <c r="A14" s="456" t="s">
        <v>21</v>
      </c>
      <c r="B14" s="456"/>
      <c r="F14" s="130" t="s">
        <v>22</v>
      </c>
    </row>
    <row r="15" spans="1:10" hidden="1" x14ac:dyDescent="0.2">
      <c r="A15" s="453">
        <f>Grunddaten!A15</f>
        <v>45292</v>
      </c>
      <c r="B15" s="454"/>
      <c r="C15" s="455"/>
      <c r="F15" s="453">
        <f>Grunddaten!D15</f>
        <v>45300</v>
      </c>
      <c r="G15" s="454"/>
      <c r="H15" s="454"/>
      <c r="I15" s="454"/>
      <c r="J15" s="455"/>
    </row>
    <row r="16" spans="1:10" hidden="1" x14ac:dyDescent="0.2">
      <c r="B16" s="132"/>
      <c r="F16" s="136">
        <f>F15-A15</f>
        <v>8</v>
      </c>
    </row>
    <row r="17" spans="1:10" hidden="1" x14ac:dyDescent="0.2">
      <c r="B17" s="137">
        <f ca="1">TODAY()</f>
        <v>45407</v>
      </c>
      <c r="H17" s="136">
        <v>6</v>
      </c>
      <c r="I17" s="136">
        <v>16</v>
      </c>
      <c r="J17" s="136">
        <v>16</v>
      </c>
    </row>
    <row r="18" spans="1:10" ht="14.25" customHeight="1" x14ac:dyDescent="0.2">
      <c r="A18" s="138" t="s">
        <v>37</v>
      </c>
      <c r="B18" s="139" t="s">
        <v>10</v>
      </c>
      <c r="C18" s="140" t="s">
        <v>11</v>
      </c>
      <c r="D18" s="141" t="s">
        <v>38</v>
      </c>
      <c r="E18" s="141" t="s">
        <v>39</v>
      </c>
      <c r="F18" s="141" t="s">
        <v>40</v>
      </c>
      <c r="G18" s="142" t="s">
        <v>41</v>
      </c>
      <c r="H18" s="143" t="s">
        <v>42</v>
      </c>
      <c r="I18" s="144" t="s">
        <v>43</v>
      </c>
      <c r="J18" s="143" t="s">
        <v>44</v>
      </c>
    </row>
    <row r="19" spans="1:10" ht="6" customHeight="1" x14ac:dyDescent="0.2"/>
    <row r="20" spans="1:10" x14ac:dyDescent="0.2">
      <c r="A20" s="145">
        <v>1</v>
      </c>
      <c r="B20" s="30"/>
      <c r="C20" s="41"/>
      <c r="D20" s="30"/>
      <c r="E20" s="41"/>
      <c r="F20" s="42"/>
      <c r="G20" s="12"/>
      <c r="H20" s="146" t="str">
        <f t="shared" ref="H20" si="0">IF(B20 &lt;&gt;"",IF(DATEDIF(F20,$A$15,"y")&lt;$H$17,"x",""),"")</f>
        <v/>
      </c>
      <c r="I20" s="146" t="str">
        <f t="shared" ref="I20" si="1">IF(B20&lt;&gt;"",IF(AND(DATEDIF(F20,$A$15,"y")&lt;$I$17,DATEDIF(F20,$A$15,"y")&gt;=$H$17),"x",""),"")</f>
        <v/>
      </c>
      <c r="J20" s="146" t="str">
        <f t="shared" ref="J20" si="2">IF(B20 &lt;&gt;"",IF(DATEDIF(F20,$A$15,"y")&gt;=$J$17,"x",""),"")</f>
        <v/>
      </c>
    </row>
    <row r="21" spans="1:10" x14ac:dyDescent="0.2">
      <c r="A21" s="145">
        <v>2</v>
      </c>
      <c r="B21" s="30"/>
      <c r="C21" s="41"/>
      <c r="D21" s="30"/>
      <c r="E21" s="41"/>
      <c r="F21" s="42"/>
      <c r="G21" s="12"/>
      <c r="H21" s="146" t="str">
        <f t="shared" ref="H21:H68" si="3">IF(B21 &lt;&gt;"",IF(DATEDIF(F21,$A$15,"y")&lt;$H$17,"x",""),"")</f>
        <v/>
      </c>
      <c r="I21" s="146" t="str">
        <f t="shared" ref="I21:I68" si="4">IF(B21&lt;&gt;"",IF(AND(DATEDIF(F21,$A$15,"y")&lt;$I$17,DATEDIF(F21,$A$15,"y")&gt;=$H$17),"x",""),"")</f>
        <v/>
      </c>
      <c r="J21" s="146" t="str">
        <f t="shared" ref="J21:J68" si="5">IF(B21 &lt;&gt;"",IF(DATEDIF(F21,$A$15,"y")&gt;=$J$17,"x",""),"")</f>
        <v/>
      </c>
    </row>
    <row r="22" spans="1:10" x14ac:dyDescent="0.2">
      <c r="A22" s="145">
        <v>3</v>
      </c>
      <c r="B22" s="30"/>
      <c r="C22" s="41"/>
      <c r="D22" s="30"/>
      <c r="E22" s="41"/>
      <c r="F22" s="42"/>
      <c r="G22" s="12"/>
      <c r="H22" s="146" t="str">
        <f t="shared" si="3"/>
        <v/>
      </c>
      <c r="I22" s="146" t="str">
        <f t="shared" si="4"/>
        <v/>
      </c>
      <c r="J22" s="146" t="str">
        <f t="shared" si="5"/>
        <v/>
      </c>
    </row>
    <row r="23" spans="1:10" x14ac:dyDescent="0.2">
      <c r="A23" s="145">
        <v>4</v>
      </c>
      <c r="B23" s="30"/>
      <c r="C23" s="41"/>
      <c r="D23" s="30"/>
      <c r="E23" s="41"/>
      <c r="F23" s="42"/>
      <c r="G23" s="12"/>
      <c r="H23" s="146" t="str">
        <f t="shared" si="3"/>
        <v/>
      </c>
      <c r="I23" s="146" t="str">
        <f t="shared" si="4"/>
        <v/>
      </c>
      <c r="J23" s="146" t="str">
        <f t="shared" si="5"/>
        <v/>
      </c>
    </row>
    <row r="24" spans="1:10" x14ac:dyDescent="0.2">
      <c r="A24" s="145">
        <v>5</v>
      </c>
      <c r="B24" s="30"/>
      <c r="C24" s="41"/>
      <c r="D24" s="30"/>
      <c r="E24" s="41"/>
      <c r="F24" s="42"/>
      <c r="G24" s="12"/>
      <c r="H24" s="146" t="str">
        <f t="shared" si="3"/>
        <v/>
      </c>
      <c r="I24" s="146" t="str">
        <f t="shared" si="4"/>
        <v/>
      </c>
      <c r="J24" s="146" t="str">
        <f t="shared" si="5"/>
        <v/>
      </c>
    </row>
    <row r="25" spans="1:10" x14ac:dyDescent="0.2">
      <c r="A25" s="145">
        <v>6</v>
      </c>
      <c r="B25" s="30"/>
      <c r="C25" s="41"/>
      <c r="D25" s="30"/>
      <c r="E25" s="41"/>
      <c r="F25" s="42"/>
      <c r="G25" s="12"/>
      <c r="H25" s="146" t="str">
        <f t="shared" si="3"/>
        <v/>
      </c>
      <c r="I25" s="146" t="str">
        <f t="shared" si="4"/>
        <v/>
      </c>
      <c r="J25" s="146" t="str">
        <f t="shared" si="5"/>
        <v/>
      </c>
    </row>
    <row r="26" spans="1:10" x14ac:dyDescent="0.2">
      <c r="A26" s="145">
        <v>7</v>
      </c>
      <c r="B26" s="30"/>
      <c r="C26" s="41"/>
      <c r="D26" s="30"/>
      <c r="E26" s="41"/>
      <c r="F26" s="42"/>
      <c r="G26" s="12"/>
      <c r="H26" s="146" t="str">
        <f t="shared" si="3"/>
        <v/>
      </c>
      <c r="I26" s="146" t="str">
        <f t="shared" si="4"/>
        <v/>
      </c>
      <c r="J26" s="146" t="str">
        <f t="shared" si="5"/>
        <v/>
      </c>
    </row>
    <row r="27" spans="1:10" x14ac:dyDescent="0.2">
      <c r="A27" s="145">
        <v>8</v>
      </c>
      <c r="B27" s="30"/>
      <c r="C27" s="41"/>
      <c r="D27" s="30"/>
      <c r="E27" s="41"/>
      <c r="F27" s="42"/>
      <c r="G27" s="12"/>
      <c r="H27" s="146" t="str">
        <f t="shared" si="3"/>
        <v/>
      </c>
      <c r="I27" s="146" t="str">
        <f t="shared" si="4"/>
        <v/>
      </c>
      <c r="J27" s="146" t="str">
        <f t="shared" si="5"/>
        <v/>
      </c>
    </row>
    <row r="28" spans="1:10" x14ac:dyDescent="0.2">
      <c r="A28" s="145">
        <v>9</v>
      </c>
      <c r="B28" s="30"/>
      <c r="C28" s="41"/>
      <c r="D28" s="30"/>
      <c r="E28" s="41"/>
      <c r="F28" s="42"/>
      <c r="G28" s="12"/>
      <c r="H28" s="146" t="str">
        <f t="shared" si="3"/>
        <v/>
      </c>
      <c r="I28" s="146" t="str">
        <f t="shared" si="4"/>
        <v/>
      </c>
      <c r="J28" s="146" t="str">
        <f t="shared" si="5"/>
        <v/>
      </c>
    </row>
    <row r="29" spans="1:10" x14ac:dyDescent="0.2">
      <c r="A29" s="145">
        <v>10</v>
      </c>
      <c r="B29" s="30"/>
      <c r="C29" s="41"/>
      <c r="D29" s="30"/>
      <c r="E29" s="41"/>
      <c r="F29" s="42"/>
      <c r="G29" s="12"/>
      <c r="H29" s="146" t="str">
        <f t="shared" si="3"/>
        <v/>
      </c>
      <c r="I29" s="146" t="str">
        <f t="shared" si="4"/>
        <v/>
      </c>
      <c r="J29" s="146" t="str">
        <f t="shared" si="5"/>
        <v/>
      </c>
    </row>
    <row r="30" spans="1:10" x14ac:dyDescent="0.2">
      <c r="A30" s="145">
        <v>11</v>
      </c>
      <c r="B30" s="30"/>
      <c r="C30" s="41"/>
      <c r="D30" s="30"/>
      <c r="E30" s="41"/>
      <c r="F30" s="42"/>
      <c r="G30" s="12"/>
      <c r="H30" s="146" t="str">
        <f t="shared" si="3"/>
        <v/>
      </c>
      <c r="I30" s="146" t="str">
        <f t="shared" si="4"/>
        <v/>
      </c>
      <c r="J30" s="146" t="str">
        <f t="shared" si="5"/>
        <v/>
      </c>
    </row>
    <row r="31" spans="1:10" x14ac:dyDescent="0.2">
      <c r="A31" s="145">
        <v>12</v>
      </c>
      <c r="B31" s="30"/>
      <c r="C31" s="41"/>
      <c r="D31" s="30"/>
      <c r="E31" s="41"/>
      <c r="F31" s="42"/>
      <c r="G31" s="12"/>
      <c r="H31" s="146" t="str">
        <f t="shared" si="3"/>
        <v/>
      </c>
      <c r="I31" s="146" t="str">
        <f t="shared" si="4"/>
        <v/>
      </c>
      <c r="J31" s="146" t="str">
        <f t="shared" si="5"/>
        <v/>
      </c>
    </row>
    <row r="32" spans="1:10" x14ac:dyDescent="0.2">
      <c r="A32" s="145">
        <v>13</v>
      </c>
      <c r="B32" s="30"/>
      <c r="C32" s="41"/>
      <c r="D32" s="30"/>
      <c r="E32" s="41"/>
      <c r="F32" s="42"/>
      <c r="G32" s="12"/>
      <c r="H32" s="146" t="str">
        <f t="shared" si="3"/>
        <v/>
      </c>
      <c r="I32" s="146" t="str">
        <f t="shared" si="4"/>
        <v/>
      </c>
      <c r="J32" s="146" t="str">
        <f t="shared" si="5"/>
        <v/>
      </c>
    </row>
    <row r="33" spans="1:10" x14ac:dyDescent="0.2">
      <c r="A33" s="145">
        <v>14</v>
      </c>
      <c r="B33" s="30"/>
      <c r="C33" s="41"/>
      <c r="D33" s="30"/>
      <c r="E33" s="41"/>
      <c r="F33" s="42"/>
      <c r="G33" s="12"/>
      <c r="H33" s="146" t="str">
        <f t="shared" si="3"/>
        <v/>
      </c>
      <c r="I33" s="146" t="str">
        <f t="shared" si="4"/>
        <v/>
      </c>
      <c r="J33" s="146" t="str">
        <f t="shared" si="5"/>
        <v/>
      </c>
    </row>
    <row r="34" spans="1:10" x14ac:dyDescent="0.2">
      <c r="A34" s="145">
        <v>15</v>
      </c>
      <c r="B34" s="30"/>
      <c r="C34" s="41"/>
      <c r="D34" s="30"/>
      <c r="E34" s="41"/>
      <c r="F34" s="42"/>
      <c r="G34" s="12"/>
      <c r="H34" s="146" t="str">
        <f t="shared" si="3"/>
        <v/>
      </c>
      <c r="I34" s="146" t="str">
        <f t="shared" si="4"/>
        <v/>
      </c>
      <c r="J34" s="146" t="str">
        <f t="shared" si="5"/>
        <v/>
      </c>
    </row>
    <row r="35" spans="1:10" x14ac:dyDescent="0.2">
      <c r="A35" s="145">
        <v>16</v>
      </c>
      <c r="B35" s="30"/>
      <c r="C35" s="41"/>
      <c r="D35" s="30"/>
      <c r="E35" s="41"/>
      <c r="F35" s="42"/>
      <c r="G35" s="12"/>
      <c r="H35" s="146" t="str">
        <f t="shared" si="3"/>
        <v/>
      </c>
      <c r="I35" s="146" t="str">
        <f t="shared" si="4"/>
        <v/>
      </c>
      <c r="J35" s="146" t="str">
        <f t="shared" si="5"/>
        <v/>
      </c>
    </row>
    <row r="36" spans="1:10" x14ac:dyDescent="0.2">
      <c r="A36" s="145">
        <v>17</v>
      </c>
      <c r="B36" s="30"/>
      <c r="C36" s="41"/>
      <c r="D36" s="30"/>
      <c r="E36" s="41"/>
      <c r="F36" s="42"/>
      <c r="G36" s="12"/>
      <c r="H36" s="146" t="str">
        <f t="shared" si="3"/>
        <v/>
      </c>
      <c r="I36" s="146" t="str">
        <f t="shared" si="4"/>
        <v/>
      </c>
      <c r="J36" s="146" t="str">
        <f t="shared" si="5"/>
        <v/>
      </c>
    </row>
    <row r="37" spans="1:10" x14ac:dyDescent="0.2">
      <c r="A37" s="145">
        <v>18</v>
      </c>
      <c r="B37" s="30"/>
      <c r="C37" s="41"/>
      <c r="D37" s="30"/>
      <c r="E37" s="41"/>
      <c r="F37" s="42"/>
      <c r="G37" s="12"/>
      <c r="H37" s="146" t="str">
        <f t="shared" si="3"/>
        <v/>
      </c>
      <c r="I37" s="146" t="str">
        <f t="shared" si="4"/>
        <v/>
      </c>
      <c r="J37" s="146" t="str">
        <f t="shared" si="5"/>
        <v/>
      </c>
    </row>
    <row r="38" spans="1:10" x14ac:dyDescent="0.2">
      <c r="A38" s="145">
        <v>19</v>
      </c>
      <c r="B38" s="30"/>
      <c r="C38" s="41"/>
      <c r="D38" s="30"/>
      <c r="E38" s="41"/>
      <c r="F38" s="42"/>
      <c r="G38" s="12"/>
      <c r="H38" s="146" t="str">
        <f t="shared" si="3"/>
        <v/>
      </c>
      <c r="I38" s="146" t="str">
        <f t="shared" si="4"/>
        <v/>
      </c>
      <c r="J38" s="146" t="str">
        <f t="shared" si="5"/>
        <v/>
      </c>
    </row>
    <row r="39" spans="1:10" x14ac:dyDescent="0.2">
      <c r="A39" s="145">
        <v>20</v>
      </c>
      <c r="B39" s="30"/>
      <c r="C39" s="41"/>
      <c r="D39" s="30"/>
      <c r="E39" s="41"/>
      <c r="F39" s="42"/>
      <c r="G39" s="12"/>
      <c r="H39" s="146" t="str">
        <f t="shared" si="3"/>
        <v/>
      </c>
      <c r="I39" s="146" t="str">
        <f t="shared" si="4"/>
        <v/>
      </c>
      <c r="J39" s="146" t="str">
        <f t="shared" si="5"/>
        <v/>
      </c>
    </row>
    <row r="40" spans="1:10" x14ac:dyDescent="0.2">
      <c r="A40" s="145">
        <v>21</v>
      </c>
      <c r="B40" s="30"/>
      <c r="C40" s="41"/>
      <c r="D40" s="30"/>
      <c r="E40" s="41"/>
      <c r="F40" s="42"/>
      <c r="G40" s="12"/>
      <c r="H40" s="146" t="str">
        <f t="shared" si="3"/>
        <v/>
      </c>
      <c r="I40" s="146" t="str">
        <f t="shared" si="4"/>
        <v/>
      </c>
      <c r="J40" s="146" t="str">
        <f t="shared" si="5"/>
        <v/>
      </c>
    </row>
    <row r="41" spans="1:10" x14ac:dyDescent="0.2">
      <c r="A41" s="145">
        <v>22</v>
      </c>
      <c r="B41" s="30"/>
      <c r="C41" s="41"/>
      <c r="D41" s="30"/>
      <c r="E41" s="41"/>
      <c r="F41" s="42"/>
      <c r="G41" s="12"/>
      <c r="H41" s="146" t="str">
        <f t="shared" si="3"/>
        <v/>
      </c>
      <c r="I41" s="146" t="str">
        <f t="shared" si="4"/>
        <v/>
      </c>
      <c r="J41" s="146" t="str">
        <f t="shared" si="5"/>
        <v/>
      </c>
    </row>
    <row r="42" spans="1:10" x14ac:dyDescent="0.2">
      <c r="A42" s="145">
        <v>23</v>
      </c>
      <c r="B42" s="30"/>
      <c r="C42" s="41"/>
      <c r="D42" s="30"/>
      <c r="E42" s="41"/>
      <c r="F42" s="42"/>
      <c r="G42" s="12"/>
      <c r="H42" s="146" t="str">
        <f t="shared" si="3"/>
        <v/>
      </c>
      <c r="I42" s="146" t="str">
        <f t="shared" si="4"/>
        <v/>
      </c>
      <c r="J42" s="146" t="str">
        <f t="shared" si="5"/>
        <v/>
      </c>
    </row>
    <row r="43" spans="1:10" x14ac:dyDescent="0.2">
      <c r="A43" s="145">
        <v>24</v>
      </c>
      <c r="B43" s="30"/>
      <c r="C43" s="41"/>
      <c r="D43" s="30"/>
      <c r="E43" s="41"/>
      <c r="F43" s="42"/>
      <c r="G43" s="12"/>
      <c r="H43" s="146" t="str">
        <f t="shared" si="3"/>
        <v/>
      </c>
      <c r="I43" s="146" t="str">
        <f t="shared" si="4"/>
        <v/>
      </c>
      <c r="J43" s="146" t="str">
        <f t="shared" si="5"/>
        <v/>
      </c>
    </row>
    <row r="44" spans="1:10" x14ac:dyDescent="0.2">
      <c r="A44" s="145">
        <v>25</v>
      </c>
      <c r="B44" s="30"/>
      <c r="C44" s="41"/>
      <c r="D44" s="30"/>
      <c r="E44" s="41"/>
      <c r="F44" s="42"/>
      <c r="G44" s="12"/>
      <c r="H44" s="146" t="str">
        <f t="shared" si="3"/>
        <v/>
      </c>
      <c r="I44" s="146" t="str">
        <f t="shared" si="4"/>
        <v/>
      </c>
      <c r="J44" s="146" t="str">
        <f t="shared" si="5"/>
        <v/>
      </c>
    </row>
    <row r="45" spans="1:10" x14ac:dyDescent="0.2">
      <c r="A45" s="145">
        <v>26</v>
      </c>
      <c r="B45" s="30"/>
      <c r="C45" s="41"/>
      <c r="D45" s="30"/>
      <c r="E45" s="41"/>
      <c r="F45" s="42"/>
      <c r="G45" s="12"/>
      <c r="H45" s="146" t="str">
        <f t="shared" si="3"/>
        <v/>
      </c>
      <c r="I45" s="146" t="str">
        <f t="shared" si="4"/>
        <v/>
      </c>
      <c r="J45" s="146" t="str">
        <f t="shared" si="5"/>
        <v/>
      </c>
    </row>
    <row r="46" spans="1:10" x14ac:dyDescent="0.2">
      <c r="A46" s="145">
        <v>27</v>
      </c>
      <c r="B46" s="30"/>
      <c r="C46" s="41"/>
      <c r="D46" s="30"/>
      <c r="E46" s="41"/>
      <c r="F46" s="42"/>
      <c r="G46" s="12"/>
      <c r="H46" s="146" t="str">
        <f t="shared" si="3"/>
        <v/>
      </c>
      <c r="I46" s="146" t="str">
        <f t="shared" si="4"/>
        <v/>
      </c>
      <c r="J46" s="146" t="str">
        <f t="shared" si="5"/>
        <v/>
      </c>
    </row>
    <row r="47" spans="1:10" x14ac:dyDescent="0.2">
      <c r="A47" s="145">
        <v>28</v>
      </c>
      <c r="B47" s="30"/>
      <c r="C47" s="41"/>
      <c r="D47" s="30"/>
      <c r="E47" s="41"/>
      <c r="F47" s="42"/>
      <c r="G47" s="12"/>
      <c r="H47" s="146" t="str">
        <f t="shared" si="3"/>
        <v/>
      </c>
      <c r="I47" s="146" t="str">
        <f t="shared" si="4"/>
        <v/>
      </c>
      <c r="J47" s="146" t="str">
        <f t="shared" si="5"/>
        <v/>
      </c>
    </row>
    <row r="48" spans="1:10" x14ac:dyDescent="0.2">
      <c r="A48" s="145">
        <v>29</v>
      </c>
      <c r="B48" s="30"/>
      <c r="C48" s="41"/>
      <c r="D48" s="30"/>
      <c r="E48" s="41"/>
      <c r="F48" s="42"/>
      <c r="G48" s="12"/>
      <c r="H48" s="146" t="str">
        <f t="shared" si="3"/>
        <v/>
      </c>
      <c r="I48" s="146" t="str">
        <f t="shared" si="4"/>
        <v/>
      </c>
      <c r="J48" s="146" t="str">
        <f t="shared" si="5"/>
        <v/>
      </c>
    </row>
    <row r="49" spans="1:10" x14ac:dyDescent="0.2">
      <c r="A49" s="145">
        <v>30</v>
      </c>
      <c r="B49" s="30"/>
      <c r="C49" s="41"/>
      <c r="D49" s="30"/>
      <c r="E49" s="41"/>
      <c r="F49" s="42"/>
      <c r="G49" s="12"/>
      <c r="H49" s="146" t="str">
        <f t="shared" si="3"/>
        <v/>
      </c>
      <c r="I49" s="146" t="str">
        <f t="shared" si="4"/>
        <v/>
      </c>
      <c r="J49" s="146" t="str">
        <f t="shared" si="5"/>
        <v/>
      </c>
    </row>
    <row r="50" spans="1:10" x14ac:dyDescent="0.2">
      <c r="A50" s="145">
        <v>31</v>
      </c>
      <c r="B50" s="30"/>
      <c r="C50" s="41"/>
      <c r="D50" s="30"/>
      <c r="E50" s="41"/>
      <c r="F50" s="42"/>
      <c r="G50" s="12"/>
      <c r="H50" s="146" t="str">
        <f t="shared" si="3"/>
        <v/>
      </c>
      <c r="I50" s="146" t="str">
        <f t="shared" si="4"/>
        <v/>
      </c>
      <c r="J50" s="146" t="str">
        <f t="shared" si="5"/>
        <v/>
      </c>
    </row>
    <row r="51" spans="1:10" x14ac:dyDescent="0.2">
      <c r="A51" s="145">
        <v>32</v>
      </c>
      <c r="B51" s="30"/>
      <c r="C51" s="41"/>
      <c r="D51" s="30"/>
      <c r="E51" s="41"/>
      <c r="F51" s="42"/>
      <c r="G51" s="12"/>
      <c r="H51" s="146" t="str">
        <f t="shared" si="3"/>
        <v/>
      </c>
      <c r="I51" s="146" t="str">
        <f t="shared" si="4"/>
        <v/>
      </c>
      <c r="J51" s="146" t="str">
        <f t="shared" si="5"/>
        <v/>
      </c>
    </row>
    <row r="52" spans="1:10" x14ac:dyDescent="0.2">
      <c r="A52" s="145">
        <v>33</v>
      </c>
      <c r="B52" s="30"/>
      <c r="C52" s="41"/>
      <c r="D52" s="30"/>
      <c r="E52" s="41"/>
      <c r="F52" s="42"/>
      <c r="G52" s="12"/>
      <c r="H52" s="146" t="str">
        <f t="shared" si="3"/>
        <v/>
      </c>
      <c r="I52" s="146" t="str">
        <f t="shared" si="4"/>
        <v/>
      </c>
      <c r="J52" s="146" t="str">
        <f t="shared" si="5"/>
        <v/>
      </c>
    </row>
    <row r="53" spans="1:10" x14ac:dyDescent="0.2">
      <c r="A53" s="145">
        <v>34</v>
      </c>
      <c r="B53" s="30"/>
      <c r="C53" s="41"/>
      <c r="D53" s="30"/>
      <c r="E53" s="41"/>
      <c r="F53" s="42"/>
      <c r="G53" s="12"/>
      <c r="H53" s="146" t="str">
        <f t="shared" si="3"/>
        <v/>
      </c>
      <c r="I53" s="146" t="str">
        <f t="shared" si="4"/>
        <v/>
      </c>
      <c r="J53" s="146" t="str">
        <f t="shared" si="5"/>
        <v/>
      </c>
    </row>
    <row r="54" spans="1:10" x14ac:dyDescent="0.2">
      <c r="A54" s="145">
        <v>35</v>
      </c>
      <c r="B54" s="30"/>
      <c r="C54" s="41"/>
      <c r="D54" s="30"/>
      <c r="E54" s="41"/>
      <c r="F54" s="42"/>
      <c r="G54" s="12"/>
      <c r="H54" s="146" t="str">
        <f t="shared" si="3"/>
        <v/>
      </c>
      <c r="I54" s="146" t="str">
        <f t="shared" si="4"/>
        <v/>
      </c>
      <c r="J54" s="146" t="str">
        <f t="shared" si="5"/>
        <v/>
      </c>
    </row>
    <row r="55" spans="1:10" x14ac:dyDescent="0.2">
      <c r="A55" s="145">
        <v>36</v>
      </c>
      <c r="B55" s="30"/>
      <c r="C55" s="41"/>
      <c r="D55" s="30"/>
      <c r="E55" s="41"/>
      <c r="F55" s="42"/>
      <c r="G55" s="12"/>
      <c r="H55" s="146" t="str">
        <f t="shared" si="3"/>
        <v/>
      </c>
      <c r="I55" s="146" t="str">
        <f t="shared" si="4"/>
        <v/>
      </c>
      <c r="J55" s="146" t="str">
        <f t="shared" si="5"/>
        <v/>
      </c>
    </row>
    <row r="56" spans="1:10" x14ac:dyDescent="0.2">
      <c r="A56" s="145">
        <v>37</v>
      </c>
      <c r="B56" s="30"/>
      <c r="C56" s="41"/>
      <c r="D56" s="30"/>
      <c r="E56" s="41"/>
      <c r="F56" s="42"/>
      <c r="G56" s="12"/>
      <c r="H56" s="146" t="str">
        <f t="shared" si="3"/>
        <v/>
      </c>
      <c r="I56" s="146" t="str">
        <f t="shared" si="4"/>
        <v/>
      </c>
      <c r="J56" s="146" t="str">
        <f t="shared" si="5"/>
        <v/>
      </c>
    </row>
    <row r="57" spans="1:10" x14ac:dyDescent="0.2">
      <c r="A57" s="145">
        <v>38</v>
      </c>
      <c r="B57" s="30"/>
      <c r="C57" s="41"/>
      <c r="D57" s="30"/>
      <c r="E57" s="41"/>
      <c r="F57" s="42"/>
      <c r="G57" s="12"/>
      <c r="H57" s="146" t="str">
        <f t="shared" si="3"/>
        <v/>
      </c>
      <c r="I57" s="146" t="str">
        <f t="shared" si="4"/>
        <v/>
      </c>
      <c r="J57" s="146" t="str">
        <f t="shared" si="5"/>
        <v/>
      </c>
    </row>
    <row r="58" spans="1:10" x14ac:dyDescent="0.2">
      <c r="A58" s="145">
        <v>39</v>
      </c>
      <c r="B58" s="30"/>
      <c r="C58" s="41"/>
      <c r="D58" s="30"/>
      <c r="E58" s="41"/>
      <c r="F58" s="42"/>
      <c r="G58" s="12"/>
      <c r="H58" s="146" t="str">
        <f t="shared" si="3"/>
        <v/>
      </c>
      <c r="I58" s="146" t="str">
        <f t="shared" si="4"/>
        <v/>
      </c>
      <c r="J58" s="146" t="str">
        <f t="shared" si="5"/>
        <v/>
      </c>
    </row>
    <row r="59" spans="1:10" x14ac:dyDescent="0.2">
      <c r="A59" s="145">
        <v>40</v>
      </c>
      <c r="B59" s="30"/>
      <c r="C59" s="41"/>
      <c r="D59" s="30"/>
      <c r="E59" s="41"/>
      <c r="F59" s="42"/>
      <c r="G59" s="12"/>
      <c r="H59" s="146" t="str">
        <f t="shared" si="3"/>
        <v/>
      </c>
      <c r="I59" s="146" t="str">
        <f t="shared" si="4"/>
        <v/>
      </c>
      <c r="J59" s="146" t="str">
        <f t="shared" si="5"/>
        <v/>
      </c>
    </row>
    <row r="60" spans="1:10" x14ac:dyDescent="0.2">
      <c r="A60" s="145">
        <v>41</v>
      </c>
      <c r="B60" s="30"/>
      <c r="C60" s="41"/>
      <c r="D60" s="30"/>
      <c r="E60" s="41"/>
      <c r="F60" s="42"/>
      <c r="G60" s="12"/>
      <c r="H60" s="146" t="str">
        <f t="shared" si="3"/>
        <v/>
      </c>
      <c r="I60" s="146" t="str">
        <f t="shared" si="4"/>
        <v/>
      </c>
      <c r="J60" s="146" t="str">
        <f t="shared" si="5"/>
        <v/>
      </c>
    </row>
    <row r="61" spans="1:10" x14ac:dyDescent="0.2">
      <c r="A61" s="145">
        <v>42</v>
      </c>
      <c r="B61" s="30"/>
      <c r="C61" s="41"/>
      <c r="D61" s="30"/>
      <c r="E61" s="41"/>
      <c r="F61" s="42"/>
      <c r="G61" s="12"/>
      <c r="H61" s="146" t="str">
        <f t="shared" si="3"/>
        <v/>
      </c>
      <c r="I61" s="146" t="str">
        <f t="shared" si="4"/>
        <v/>
      </c>
      <c r="J61" s="146" t="str">
        <f t="shared" si="5"/>
        <v/>
      </c>
    </row>
    <row r="62" spans="1:10" x14ac:dyDescent="0.2">
      <c r="A62" s="145">
        <v>43</v>
      </c>
      <c r="B62" s="30"/>
      <c r="C62" s="41"/>
      <c r="D62" s="30"/>
      <c r="E62" s="41"/>
      <c r="F62" s="42"/>
      <c r="G62" s="12"/>
      <c r="H62" s="146" t="str">
        <f t="shared" si="3"/>
        <v/>
      </c>
      <c r="I62" s="146" t="str">
        <f t="shared" si="4"/>
        <v/>
      </c>
      <c r="J62" s="146" t="str">
        <f t="shared" si="5"/>
        <v/>
      </c>
    </row>
    <row r="63" spans="1:10" x14ac:dyDescent="0.2">
      <c r="A63" s="145">
        <v>44</v>
      </c>
      <c r="B63" s="30"/>
      <c r="C63" s="41"/>
      <c r="D63" s="30"/>
      <c r="E63" s="41"/>
      <c r="F63" s="42"/>
      <c r="G63" s="12"/>
      <c r="H63" s="146" t="str">
        <f t="shared" si="3"/>
        <v/>
      </c>
      <c r="I63" s="146" t="str">
        <f t="shared" si="4"/>
        <v/>
      </c>
      <c r="J63" s="146" t="str">
        <f t="shared" si="5"/>
        <v/>
      </c>
    </row>
    <row r="64" spans="1:10" x14ac:dyDescent="0.2">
      <c r="A64" s="145">
        <v>45</v>
      </c>
      <c r="B64" s="30"/>
      <c r="C64" s="41"/>
      <c r="D64" s="30"/>
      <c r="E64" s="41"/>
      <c r="F64" s="42"/>
      <c r="G64" s="12"/>
      <c r="H64" s="146" t="str">
        <f t="shared" si="3"/>
        <v/>
      </c>
      <c r="I64" s="146" t="str">
        <f t="shared" si="4"/>
        <v/>
      </c>
      <c r="J64" s="146" t="str">
        <f t="shared" si="5"/>
        <v/>
      </c>
    </row>
    <row r="65" spans="1:10" x14ac:dyDescent="0.2">
      <c r="A65" s="145">
        <v>46</v>
      </c>
      <c r="B65" s="30"/>
      <c r="C65" s="41"/>
      <c r="D65" s="30"/>
      <c r="E65" s="41"/>
      <c r="F65" s="42"/>
      <c r="G65" s="12"/>
      <c r="H65" s="146" t="str">
        <f t="shared" si="3"/>
        <v/>
      </c>
      <c r="I65" s="146" t="str">
        <f t="shared" si="4"/>
        <v/>
      </c>
      <c r="J65" s="146" t="str">
        <f t="shared" si="5"/>
        <v/>
      </c>
    </row>
    <row r="66" spans="1:10" x14ac:dyDescent="0.2">
      <c r="A66" s="145">
        <v>47</v>
      </c>
      <c r="B66" s="30"/>
      <c r="C66" s="41"/>
      <c r="D66" s="30"/>
      <c r="E66" s="41"/>
      <c r="F66" s="42"/>
      <c r="G66" s="12"/>
      <c r="H66" s="146" t="str">
        <f t="shared" si="3"/>
        <v/>
      </c>
      <c r="I66" s="146" t="str">
        <f t="shared" si="4"/>
        <v/>
      </c>
      <c r="J66" s="146" t="str">
        <f t="shared" si="5"/>
        <v/>
      </c>
    </row>
    <row r="67" spans="1:10" x14ac:dyDescent="0.2">
      <c r="A67" s="145">
        <v>48</v>
      </c>
      <c r="B67" s="30"/>
      <c r="C67" s="41"/>
      <c r="D67" s="30"/>
      <c r="E67" s="41"/>
      <c r="F67" s="42"/>
      <c r="G67" s="12"/>
      <c r="H67" s="146" t="str">
        <f t="shared" si="3"/>
        <v/>
      </c>
      <c r="I67" s="146" t="str">
        <f t="shared" si="4"/>
        <v/>
      </c>
      <c r="J67" s="146" t="str">
        <f t="shared" si="5"/>
        <v/>
      </c>
    </row>
    <row r="68" spans="1:10" x14ac:dyDescent="0.2">
      <c r="A68" s="145">
        <v>49</v>
      </c>
      <c r="B68" s="30"/>
      <c r="C68" s="41"/>
      <c r="D68" s="30"/>
      <c r="E68" s="41"/>
      <c r="F68" s="42"/>
      <c r="G68" s="12"/>
      <c r="H68" s="146" t="str">
        <f t="shared" si="3"/>
        <v/>
      </c>
      <c r="I68" s="146" t="str">
        <f t="shared" si="4"/>
        <v/>
      </c>
      <c r="J68" s="146" t="str">
        <f t="shared" si="5"/>
        <v/>
      </c>
    </row>
    <row r="69" spans="1:10" x14ac:dyDescent="0.2">
      <c r="A69" s="145">
        <v>50</v>
      </c>
      <c r="B69" s="30"/>
      <c r="C69" s="41"/>
      <c r="D69" s="30"/>
      <c r="E69" s="41"/>
      <c r="F69" s="42"/>
      <c r="G69" s="12"/>
      <c r="H69" s="146" t="str">
        <f t="shared" ref="H69:H74" si="6">IF(B69 &lt;&gt;"",IF(DATEDIF(F69,$A$15,"y")&lt;$H$17,"x",""),"")</f>
        <v/>
      </c>
      <c r="I69" s="146" t="str">
        <f t="shared" ref="I69:I74" si="7">IF(B69&lt;&gt;"",IF(AND(DATEDIF(F69,$A$15,"y")&lt;$I$17,DATEDIF(F69,$A$15,"y")&gt;=$H$17),"x",""),"")</f>
        <v/>
      </c>
      <c r="J69" s="146" t="str">
        <f t="shared" ref="J69:J74" si="8">IF(B69 &lt;&gt;"",IF(DATEDIF(F69,$A$15,"y")&gt;=$J$17,"x",""),"")</f>
        <v/>
      </c>
    </row>
    <row r="70" spans="1:10" x14ac:dyDescent="0.2">
      <c r="A70" s="145">
        <v>51</v>
      </c>
      <c r="B70" s="30"/>
      <c r="C70" s="41"/>
      <c r="D70" s="30"/>
      <c r="E70" s="41"/>
      <c r="F70" s="42"/>
      <c r="G70" s="12"/>
      <c r="H70" s="146" t="str">
        <f t="shared" si="6"/>
        <v/>
      </c>
      <c r="I70" s="146" t="str">
        <f t="shared" si="7"/>
        <v/>
      </c>
      <c r="J70" s="146" t="str">
        <f t="shared" si="8"/>
        <v/>
      </c>
    </row>
    <row r="71" spans="1:10" x14ac:dyDescent="0.2">
      <c r="A71" s="145">
        <v>52</v>
      </c>
      <c r="B71" s="30"/>
      <c r="C71" s="41"/>
      <c r="D71" s="30"/>
      <c r="E71" s="41"/>
      <c r="F71" s="42"/>
      <c r="G71" s="12"/>
      <c r="H71" s="146" t="str">
        <f t="shared" si="6"/>
        <v/>
      </c>
      <c r="I71" s="146" t="str">
        <f t="shared" si="7"/>
        <v/>
      </c>
      <c r="J71" s="146" t="str">
        <f t="shared" si="8"/>
        <v/>
      </c>
    </row>
    <row r="72" spans="1:10" x14ac:dyDescent="0.2">
      <c r="A72" s="145">
        <v>53</v>
      </c>
      <c r="B72" s="30"/>
      <c r="C72" s="41"/>
      <c r="D72" s="30"/>
      <c r="E72" s="41"/>
      <c r="F72" s="42"/>
      <c r="G72" s="12"/>
      <c r="H72" s="146" t="str">
        <f t="shared" si="6"/>
        <v/>
      </c>
      <c r="I72" s="146" t="str">
        <f t="shared" si="7"/>
        <v/>
      </c>
      <c r="J72" s="146" t="str">
        <f t="shared" si="8"/>
        <v/>
      </c>
    </row>
    <row r="73" spans="1:10" x14ac:dyDescent="0.2">
      <c r="A73" s="145">
        <v>54</v>
      </c>
      <c r="B73" s="30"/>
      <c r="C73" s="41"/>
      <c r="D73" s="30"/>
      <c r="E73" s="41"/>
      <c r="F73" s="42"/>
      <c r="G73" s="12"/>
      <c r="H73" s="146" t="str">
        <f t="shared" si="6"/>
        <v/>
      </c>
      <c r="I73" s="146" t="str">
        <f t="shared" si="7"/>
        <v/>
      </c>
      <c r="J73" s="146" t="str">
        <f t="shared" si="8"/>
        <v/>
      </c>
    </row>
    <row r="74" spans="1:10" x14ac:dyDescent="0.2">
      <c r="A74" s="145">
        <v>55</v>
      </c>
      <c r="B74" s="30"/>
      <c r="C74" s="41"/>
      <c r="D74" s="30"/>
      <c r="E74" s="41"/>
      <c r="F74" s="42"/>
      <c r="G74" s="12"/>
      <c r="H74" s="146" t="str">
        <f t="shared" si="6"/>
        <v/>
      </c>
      <c r="I74" s="146" t="str">
        <f t="shared" si="7"/>
        <v/>
      </c>
      <c r="J74" s="146" t="str">
        <f t="shared" si="8"/>
        <v/>
      </c>
    </row>
    <row r="75" spans="1:10" x14ac:dyDescent="0.2">
      <c r="J75" s="55"/>
    </row>
    <row r="76" spans="1:10" x14ac:dyDescent="0.2">
      <c r="A76" s="147" t="s">
        <v>45</v>
      </c>
      <c r="B76" s="147"/>
      <c r="C76" s="147"/>
      <c r="D76" s="147"/>
      <c r="E76" s="147"/>
      <c r="F76" s="147"/>
      <c r="G76" s="148"/>
      <c r="H76" s="149">
        <f>COUNTIF(H20:H74,"x")</f>
        <v>0</v>
      </c>
      <c r="I76" s="149">
        <f>COUNTIF(I20:I74,"x")</f>
        <v>0</v>
      </c>
      <c r="J76" s="149">
        <f>COUNTIF(J20:J74,"x")</f>
        <v>0</v>
      </c>
    </row>
  </sheetData>
  <sheetProtection algorithmName="SHA-512" hashValue="nc/iBIhk/0aikaiCQ8in88hi7EYen48V6YtAjMm3A01XzTiZ1HksLCQkjWjQH3JeH0h0dpdC4c4GG57Ibp4T1A==" saltValue="dEqlhnBlhpcGyGiEkpFwXw==" spinCount="100000" sheet="1" objects="1" scenarios="1"/>
  <mergeCells count="12">
    <mergeCell ref="A2:B2"/>
    <mergeCell ref="A4:B4"/>
    <mergeCell ref="A7:B7"/>
    <mergeCell ref="A8:B8"/>
    <mergeCell ref="A11:B11"/>
    <mergeCell ref="A5:B5"/>
    <mergeCell ref="F5:J5"/>
    <mergeCell ref="A12:C12"/>
    <mergeCell ref="F12:J12"/>
    <mergeCell ref="A15:C15"/>
    <mergeCell ref="F15:J15"/>
    <mergeCell ref="A14:B14"/>
  </mergeCells>
  <pageMargins left="0.31496062992125984" right="0.31496062992125984" top="0.59055118110236227" bottom="0.59055118110236227" header="0.31496062992125984" footer="0.31496062992125984"/>
  <pageSetup paperSize="9" scale="78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tabColor rgb="FF0061A0"/>
  </sheetPr>
  <dimension ref="A2:DB68"/>
  <sheetViews>
    <sheetView showGridLines="0" zoomScaleNormal="100" workbookViewId="0">
      <pane ySplit="11" topLeftCell="A12" activePane="bottomLeft" state="frozen"/>
      <selection pane="bottomLeft" activeCell="C22" sqref="C22"/>
    </sheetView>
  </sheetViews>
  <sheetFormatPr baseColWidth="10" defaultColWidth="11.42578125" defaultRowHeight="12.75" x14ac:dyDescent="0.2"/>
  <cols>
    <col min="1" max="1" width="4.42578125" style="56" bestFit="1" customWidth="1"/>
    <col min="2" max="2" width="18.85546875" style="56" customWidth="1"/>
    <col min="3" max="3" width="15" style="56" customWidth="1"/>
    <col min="4" max="4" width="3.28515625" style="56" bestFit="1" customWidth="1"/>
    <col min="5" max="73" width="3.7109375" style="56" customWidth="1"/>
    <col min="74" max="75" width="3.7109375" style="56" hidden="1" customWidth="1"/>
    <col min="76" max="76" width="3.42578125" style="56" hidden="1" customWidth="1"/>
    <col min="77" max="88" width="3.140625" style="56" hidden="1" customWidth="1"/>
    <col min="89" max="106" width="3.42578125" style="56" hidden="1" customWidth="1"/>
    <col min="107" max="107" width="11.42578125" style="56" customWidth="1"/>
    <col min="108" max="16384" width="11.42578125" style="56"/>
  </cols>
  <sheetData>
    <row r="2" spans="1:106" x14ac:dyDescent="0.2">
      <c r="B2" s="56" t="s">
        <v>46</v>
      </c>
      <c r="C2" s="471" t="str">
        <f>IF(Grunddaten!A5="","",Grunddaten!A5)</f>
        <v>TV Muster</v>
      </c>
      <c r="D2" s="471"/>
      <c r="E2" s="471"/>
      <c r="F2" s="471"/>
      <c r="G2" s="471"/>
      <c r="H2" s="471"/>
      <c r="I2" s="471"/>
      <c r="J2" s="471"/>
      <c r="L2" s="471" t="s">
        <v>47</v>
      </c>
      <c r="M2" s="471"/>
      <c r="N2" s="471"/>
      <c r="O2" s="472">
        <f>Grunddaten!D5</f>
        <v>11111</v>
      </c>
      <c r="P2" s="472"/>
      <c r="Q2" s="472"/>
      <c r="R2" s="472"/>
      <c r="S2" s="472"/>
    </row>
    <row r="3" spans="1:106" ht="5.25" customHeight="1" x14ac:dyDescent="0.2"/>
    <row r="4" spans="1:106" x14ac:dyDescent="0.2">
      <c r="B4" s="96" t="s">
        <v>48</v>
      </c>
    </row>
    <row r="5" spans="1:106" x14ac:dyDescent="0.2">
      <c r="B5" s="56" t="s">
        <v>10</v>
      </c>
      <c r="C5" s="472" t="str">
        <f>Grunddaten!A9</f>
        <v>Mustermann</v>
      </c>
      <c r="D5" s="472"/>
      <c r="E5" s="472"/>
      <c r="F5" s="472"/>
      <c r="G5" s="472"/>
      <c r="H5" s="472"/>
      <c r="I5" s="472"/>
      <c r="J5" s="472"/>
      <c r="L5" s="471" t="s">
        <v>11</v>
      </c>
      <c r="M5" s="471"/>
      <c r="N5" s="471"/>
      <c r="O5" s="471" t="str">
        <f>Grunddaten!D9</f>
        <v>Max</v>
      </c>
      <c r="P5" s="471"/>
      <c r="Q5" s="471"/>
      <c r="R5" s="471"/>
      <c r="S5" s="471"/>
    </row>
    <row r="6" spans="1:106" ht="6" customHeight="1" x14ac:dyDescent="0.2"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U6" s="45"/>
      <c r="AV6" s="45"/>
      <c r="AW6" s="45"/>
      <c r="AX6" s="45"/>
      <c r="AY6" s="45"/>
      <c r="AZ6" s="45"/>
      <c r="BA6" s="45"/>
      <c r="BI6" s="45"/>
      <c r="BJ6" s="45"/>
      <c r="BK6" s="45"/>
      <c r="BL6" s="45"/>
      <c r="BM6" s="45"/>
      <c r="BN6" s="45"/>
      <c r="BO6" s="45"/>
    </row>
    <row r="7" spans="1:106" x14ac:dyDescent="0.2">
      <c r="E7" s="45" t="s">
        <v>49</v>
      </c>
      <c r="F7" s="45"/>
      <c r="G7" s="45"/>
      <c r="H7" s="45"/>
      <c r="I7" s="45"/>
      <c r="J7" s="45"/>
      <c r="K7" s="45" t="s">
        <v>50</v>
      </c>
      <c r="L7" s="45"/>
      <c r="M7" s="45"/>
      <c r="O7" s="45" t="s">
        <v>51</v>
      </c>
      <c r="P7" s="45"/>
      <c r="Q7" s="45"/>
      <c r="R7" s="45"/>
      <c r="S7" s="45"/>
      <c r="T7" s="45"/>
      <c r="U7" s="45" t="s">
        <v>52</v>
      </c>
      <c r="V7" s="45"/>
      <c r="W7" s="45"/>
      <c r="X7" s="45"/>
      <c r="Y7" s="45"/>
      <c r="Z7" s="45"/>
      <c r="AA7" s="45" t="s">
        <v>53</v>
      </c>
      <c r="AE7" s="45"/>
      <c r="AF7" s="45"/>
      <c r="AG7" s="45"/>
      <c r="AH7" s="45"/>
      <c r="AI7" s="45"/>
      <c r="AJ7" s="45"/>
      <c r="AK7" s="45"/>
      <c r="AP7" s="45"/>
      <c r="AQ7" s="45"/>
      <c r="AR7" s="45"/>
      <c r="AU7" s="45"/>
      <c r="AV7" s="45"/>
      <c r="AW7" s="45"/>
      <c r="AX7" s="45"/>
      <c r="AY7" s="45"/>
      <c r="AZ7" s="45"/>
      <c r="BA7" s="45"/>
      <c r="BD7" s="45"/>
      <c r="BE7" s="45"/>
      <c r="BF7" s="45"/>
      <c r="BI7" s="45"/>
      <c r="BJ7" s="45"/>
      <c r="BK7" s="45"/>
      <c r="BL7" s="45"/>
      <c r="BM7" s="45"/>
      <c r="BN7" s="45"/>
      <c r="BO7" s="45"/>
    </row>
    <row r="8" spans="1:106" ht="6" customHeight="1" x14ac:dyDescent="0.2"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U8" s="45"/>
      <c r="AV8" s="45"/>
      <c r="AW8" s="45"/>
      <c r="AX8" s="45"/>
      <c r="AY8" s="45"/>
      <c r="AZ8" s="45"/>
      <c r="BA8" s="45"/>
      <c r="BI8" s="45"/>
      <c r="BJ8" s="45"/>
      <c r="BK8" s="45"/>
      <c r="BL8" s="45"/>
      <c r="BM8" s="45"/>
      <c r="BN8" s="45"/>
      <c r="BO8" s="45"/>
    </row>
    <row r="9" spans="1:106" x14ac:dyDescent="0.2">
      <c r="B9" s="97">
        <f ca="1">Teilnehmerliste!B17</f>
        <v>45407</v>
      </c>
      <c r="E9" s="459">
        <f>Grunddaten!A15</f>
        <v>45292</v>
      </c>
      <c r="F9" s="469"/>
      <c r="G9" s="469"/>
      <c r="H9" s="469"/>
      <c r="I9" s="469"/>
      <c r="J9" s="469"/>
      <c r="K9" s="99"/>
      <c r="L9" s="459">
        <f>L10</f>
        <v>45293</v>
      </c>
      <c r="M9" s="460"/>
      <c r="N9" s="460"/>
      <c r="O9" s="460"/>
      <c r="P9" s="460"/>
      <c r="Q9" s="460"/>
      <c r="R9" s="98"/>
      <c r="S9" s="459">
        <f>S10</f>
        <v>45294</v>
      </c>
      <c r="T9" s="460"/>
      <c r="U9" s="460"/>
      <c r="V9" s="460"/>
      <c r="W9" s="460"/>
      <c r="X9" s="460"/>
      <c r="Y9" s="100"/>
      <c r="Z9" s="460">
        <f>Z10</f>
        <v>45295</v>
      </c>
      <c r="AA9" s="460"/>
      <c r="AB9" s="460"/>
      <c r="AC9" s="460"/>
      <c r="AD9" s="460"/>
      <c r="AE9" s="460"/>
      <c r="AF9" s="98"/>
      <c r="AG9" s="460">
        <f>AG10</f>
        <v>45296</v>
      </c>
      <c r="AH9" s="460"/>
      <c r="AI9" s="460"/>
      <c r="AJ9" s="460"/>
      <c r="AK9" s="460"/>
      <c r="AL9" s="460"/>
      <c r="AM9" s="98"/>
      <c r="AN9" s="459">
        <f>AN10</f>
        <v>45297</v>
      </c>
      <c r="AO9" s="460"/>
      <c r="AP9" s="460"/>
      <c r="AQ9" s="460"/>
      <c r="AR9" s="460"/>
      <c r="AS9" s="460"/>
      <c r="AT9" s="100"/>
      <c r="AU9" s="459">
        <f>AU10</f>
        <v>45298</v>
      </c>
      <c r="AV9" s="460"/>
      <c r="AW9" s="460"/>
      <c r="AX9" s="460"/>
      <c r="AY9" s="460"/>
      <c r="AZ9" s="460"/>
      <c r="BA9" s="100"/>
      <c r="BB9" s="459">
        <f>BB10</f>
        <v>45299</v>
      </c>
      <c r="BC9" s="460"/>
      <c r="BD9" s="460"/>
      <c r="BE9" s="460"/>
      <c r="BF9" s="460"/>
      <c r="BG9" s="460"/>
      <c r="BH9" s="100"/>
      <c r="BI9" s="459">
        <f>BI10</f>
        <v>45300</v>
      </c>
      <c r="BJ9" s="460"/>
      <c r="BK9" s="460"/>
      <c r="BL9" s="460"/>
      <c r="BM9" s="460"/>
      <c r="BN9" s="460"/>
      <c r="BO9" s="100"/>
      <c r="BP9" s="466" t="s">
        <v>54</v>
      </c>
      <c r="BQ9" s="467"/>
      <c r="BR9" s="467"/>
      <c r="BS9" s="467"/>
      <c r="BT9" s="467"/>
      <c r="BU9" s="468"/>
      <c r="BV9" s="98"/>
      <c r="BW9" s="98"/>
    </row>
    <row r="10" spans="1:106" x14ac:dyDescent="0.2">
      <c r="E10" s="461">
        <f>Grunddaten!A15</f>
        <v>45292</v>
      </c>
      <c r="F10" s="470"/>
      <c r="G10" s="470"/>
      <c r="H10" s="470"/>
      <c r="I10" s="470"/>
      <c r="J10" s="470"/>
      <c r="K10" s="99"/>
      <c r="L10" s="461">
        <f>IF(Grunddaten!A15=1,Grunddaten!E15+1,Grunddaten!A15+1)</f>
        <v>45293</v>
      </c>
      <c r="M10" s="462"/>
      <c r="N10" s="462"/>
      <c r="O10" s="462"/>
      <c r="P10" s="462"/>
      <c r="Q10" s="462"/>
      <c r="R10" s="101"/>
      <c r="S10" s="461">
        <f>IF(Grunddaten!$E$16&gt;=2,'Liste Sportzentrum'!L10+1,"")</f>
        <v>45294</v>
      </c>
      <c r="T10" s="462"/>
      <c r="U10" s="462"/>
      <c r="V10" s="462"/>
      <c r="W10" s="462"/>
      <c r="X10" s="462"/>
      <c r="Y10" s="101"/>
      <c r="Z10" s="461">
        <f>IF(Grunddaten!E16&gt;=3,'Liste Sportzentrum'!S10+1,"")</f>
        <v>45295</v>
      </c>
      <c r="AA10" s="462"/>
      <c r="AB10" s="462"/>
      <c r="AC10" s="462"/>
      <c r="AD10" s="462"/>
      <c r="AE10" s="462"/>
      <c r="AF10" s="102"/>
      <c r="AG10" s="461">
        <f>IF(Grunddaten!E16&gt;=4,'Liste Sportzentrum'!Z10+1,"")</f>
        <v>45296</v>
      </c>
      <c r="AH10" s="462"/>
      <c r="AI10" s="462"/>
      <c r="AJ10" s="462"/>
      <c r="AK10" s="462"/>
      <c r="AL10" s="462"/>
      <c r="AM10" s="102"/>
      <c r="AN10" s="461">
        <f>IF(Grunddaten!E16&gt;=4,'Liste Sportzentrum'!AG10+1,"")</f>
        <v>45297</v>
      </c>
      <c r="AO10" s="462"/>
      <c r="AP10" s="462"/>
      <c r="AQ10" s="462"/>
      <c r="AR10" s="462"/>
      <c r="AS10" s="462"/>
      <c r="AT10" s="102"/>
      <c r="AU10" s="461">
        <f>IF(Grunddaten!E16&gt;=4,'Liste Sportzentrum'!AN10+1,"")</f>
        <v>45298</v>
      </c>
      <c r="AV10" s="462"/>
      <c r="AW10" s="462"/>
      <c r="AX10" s="462"/>
      <c r="AY10" s="462"/>
      <c r="AZ10" s="462"/>
      <c r="BA10" s="165"/>
      <c r="BB10" s="461">
        <f>IF(Grunddaten!E16&gt;=4,'Liste Sportzentrum'!AU10+1,"")</f>
        <v>45299</v>
      </c>
      <c r="BC10" s="462"/>
      <c r="BD10" s="462"/>
      <c r="BE10" s="462"/>
      <c r="BF10" s="462"/>
      <c r="BG10" s="462"/>
      <c r="BH10" s="102"/>
      <c r="BI10" s="461">
        <f>IF(Grunddaten!E16&gt;=4,'Liste Sportzentrum'!BB10+1,"")</f>
        <v>45300</v>
      </c>
      <c r="BJ10" s="462"/>
      <c r="BK10" s="462"/>
      <c r="BL10" s="462"/>
      <c r="BM10" s="462"/>
      <c r="BN10" s="462"/>
      <c r="BO10" s="101"/>
      <c r="BP10" s="466"/>
      <c r="BQ10" s="467"/>
      <c r="BR10" s="467"/>
      <c r="BS10" s="467"/>
      <c r="BT10" s="467"/>
      <c r="BU10" s="468"/>
      <c r="BV10" s="101"/>
      <c r="BW10" s="101"/>
      <c r="CK10" s="463" t="s">
        <v>55</v>
      </c>
      <c r="CL10" s="464"/>
      <c r="CM10" s="464"/>
      <c r="CN10" s="464"/>
      <c r="CO10" s="464"/>
      <c r="CP10" s="464"/>
      <c r="CQ10" s="464"/>
      <c r="CR10" s="166"/>
      <c r="CS10" s="166"/>
      <c r="CT10" s="457" t="s">
        <v>56</v>
      </c>
      <c r="CU10" s="458"/>
      <c r="CV10" s="458"/>
      <c r="CW10" s="458"/>
      <c r="CX10" s="458"/>
      <c r="CY10" s="458"/>
      <c r="CZ10" s="458"/>
      <c r="DA10" s="458"/>
      <c r="DB10" s="458"/>
    </row>
    <row r="11" spans="1:106" ht="105" thickBot="1" x14ac:dyDescent="0.25">
      <c r="B11" s="103" t="s">
        <v>10</v>
      </c>
      <c r="C11" s="103" t="s">
        <v>11</v>
      </c>
      <c r="D11" s="104" t="s">
        <v>57</v>
      </c>
      <c r="E11" s="105" t="s">
        <v>6</v>
      </c>
      <c r="F11" s="106" t="s">
        <v>7</v>
      </c>
      <c r="G11" s="106" t="s">
        <v>9</v>
      </c>
      <c r="H11" s="107" t="s">
        <v>58</v>
      </c>
      <c r="I11" s="107" t="s">
        <v>59</v>
      </c>
      <c r="J11" s="107" t="s">
        <v>60</v>
      </c>
      <c r="K11" s="108" t="s">
        <v>61</v>
      </c>
      <c r="L11" s="105" t="s">
        <v>6</v>
      </c>
      <c r="M11" s="106" t="s">
        <v>7</v>
      </c>
      <c r="N11" s="106" t="s">
        <v>9</v>
      </c>
      <c r="O11" s="107" t="s">
        <v>58</v>
      </c>
      <c r="P11" s="107" t="s">
        <v>59</v>
      </c>
      <c r="Q11" s="107" t="s">
        <v>60</v>
      </c>
      <c r="R11" s="109" t="s">
        <v>61</v>
      </c>
      <c r="S11" s="105" t="s">
        <v>6</v>
      </c>
      <c r="T11" s="106" t="s">
        <v>7</v>
      </c>
      <c r="U11" s="106" t="s">
        <v>9</v>
      </c>
      <c r="V11" s="107" t="s">
        <v>58</v>
      </c>
      <c r="W11" s="107" t="s">
        <v>59</v>
      </c>
      <c r="X11" s="107" t="s">
        <v>60</v>
      </c>
      <c r="Y11" s="109" t="s">
        <v>61</v>
      </c>
      <c r="Z11" s="105" t="s">
        <v>6</v>
      </c>
      <c r="AA11" s="106" t="s">
        <v>7</v>
      </c>
      <c r="AB11" s="106" t="s">
        <v>9</v>
      </c>
      <c r="AC11" s="107" t="s">
        <v>58</v>
      </c>
      <c r="AD11" s="107" t="s">
        <v>59</v>
      </c>
      <c r="AE11" s="107" t="s">
        <v>60</v>
      </c>
      <c r="AF11" s="109" t="s">
        <v>61</v>
      </c>
      <c r="AG11" s="105" t="s">
        <v>6</v>
      </c>
      <c r="AH11" s="106" t="s">
        <v>7</v>
      </c>
      <c r="AI11" s="106" t="s">
        <v>9</v>
      </c>
      <c r="AJ11" s="107" t="s">
        <v>58</v>
      </c>
      <c r="AK11" s="107" t="s">
        <v>59</v>
      </c>
      <c r="AL11" s="107" t="s">
        <v>60</v>
      </c>
      <c r="AM11" s="109" t="s">
        <v>61</v>
      </c>
      <c r="AN11" s="105" t="s">
        <v>6</v>
      </c>
      <c r="AO11" s="106" t="s">
        <v>7</v>
      </c>
      <c r="AP11" s="106" t="s">
        <v>9</v>
      </c>
      <c r="AQ11" s="107" t="s">
        <v>58</v>
      </c>
      <c r="AR11" s="107" t="s">
        <v>59</v>
      </c>
      <c r="AS11" s="107" t="s">
        <v>60</v>
      </c>
      <c r="AT11" s="109" t="s">
        <v>61</v>
      </c>
      <c r="AU11" s="105" t="s">
        <v>6</v>
      </c>
      <c r="AV11" s="106" t="s">
        <v>7</v>
      </c>
      <c r="AW11" s="106" t="s">
        <v>9</v>
      </c>
      <c r="AX11" s="107" t="s">
        <v>58</v>
      </c>
      <c r="AY11" s="107" t="s">
        <v>59</v>
      </c>
      <c r="AZ11" s="107" t="s">
        <v>60</v>
      </c>
      <c r="BA11" s="109" t="s">
        <v>61</v>
      </c>
      <c r="BB11" s="105" t="s">
        <v>6</v>
      </c>
      <c r="BC11" s="106" t="s">
        <v>7</v>
      </c>
      <c r="BD11" s="106" t="s">
        <v>9</v>
      </c>
      <c r="BE11" s="107" t="s">
        <v>58</v>
      </c>
      <c r="BF11" s="107" t="s">
        <v>59</v>
      </c>
      <c r="BG11" s="107" t="s">
        <v>60</v>
      </c>
      <c r="BH11" s="109" t="s">
        <v>61</v>
      </c>
      <c r="BI11" s="105" t="s">
        <v>6</v>
      </c>
      <c r="BJ11" s="106" t="s">
        <v>7</v>
      </c>
      <c r="BK11" s="106" t="s">
        <v>9</v>
      </c>
      <c r="BL11" s="107" t="s">
        <v>58</v>
      </c>
      <c r="BM11" s="107" t="s">
        <v>59</v>
      </c>
      <c r="BN11" s="107" t="s">
        <v>60</v>
      </c>
      <c r="BO11" s="109" t="s">
        <v>61</v>
      </c>
      <c r="BP11" s="110" t="s">
        <v>62</v>
      </c>
      <c r="BQ11" s="111" t="s">
        <v>63</v>
      </c>
      <c r="BR11" s="112" t="s">
        <v>64</v>
      </c>
      <c r="BS11" s="113" t="s">
        <v>65</v>
      </c>
      <c r="BT11" s="114" t="s">
        <v>66</v>
      </c>
      <c r="BU11" s="115" t="s">
        <v>67</v>
      </c>
      <c r="BV11" s="116" t="s">
        <v>68</v>
      </c>
      <c r="BW11" s="116" t="s">
        <v>69</v>
      </c>
      <c r="BX11" s="117" t="s">
        <v>56</v>
      </c>
      <c r="BY11" s="55" t="s">
        <v>70</v>
      </c>
      <c r="BZ11" s="55" t="s">
        <v>71</v>
      </c>
      <c r="CA11" s="56" t="s">
        <v>72</v>
      </c>
      <c r="CB11" s="465" t="s">
        <v>73</v>
      </c>
      <c r="CC11" s="465"/>
      <c r="CD11" s="465"/>
      <c r="CE11" s="465"/>
      <c r="CF11" s="465"/>
      <c r="CG11" s="465"/>
      <c r="CH11" s="465"/>
      <c r="CI11" s="164"/>
      <c r="CJ11" s="164"/>
      <c r="CK11" s="116" t="s">
        <v>74</v>
      </c>
      <c r="CL11" s="116" t="s">
        <v>75</v>
      </c>
      <c r="CM11" s="116" t="s">
        <v>76</v>
      </c>
      <c r="CN11" s="116" t="s">
        <v>77</v>
      </c>
      <c r="CO11" s="116" t="s">
        <v>78</v>
      </c>
      <c r="CP11" s="116" t="s">
        <v>79</v>
      </c>
      <c r="CQ11" s="116" t="s">
        <v>80</v>
      </c>
      <c r="CR11" s="116" t="s">
        <v>154</v>
      </c>
      <c r="CS11" s="116" t="s">
        <v>155</v>
      </c>
      <c r="CT11" s="118" t="s">
        <v>74</v>
      </c>
      <c r="CU11" s="118" t="s">
        <v>75</v>
      </c>
      <c r="CV11" s="118" t="s">
        <v>76</v>
      </c>
      <c r="CW11" s="118" t="s">
        <v>77</v>
      </c>
      <c r="CX11" s="118" t="s">
        <v>78</v>
      </c>
      <c r="CY11" s="118" t="s">
        <v>79</v>
      </c>
      <c r="CZ11" s="118" t="s">
        <v>80</v>
      </c>
      <c r="DA11" s="118" t="s">
        <v>154</v>
      </c>
      <c r="DB11" s="118" t="s">
        <v>155</v>
      </c>
    </row>
    <row r="12" spans="1:106" x14ac:dyDescent="0.2">
      <c r="A12" s="119">
        <f>Teilnehmerliste!A20</f>
        <v>1</v>
      </c>
      <c r="B12" s="120" t="str">
        <f>IF(Teilnehmerliste!B20="","",Teilnehmerliste!B20)</f>
        <v/>
      </c>
      <c r="C12" s="162" t="str">
        <f>IF(Teilnehmerliste!C20="","",Teilnehmerliste!C20)</f>
        <v/>
      </c>
      <c r="D12" s="121" t="str">
        <f>IF(Teilnehmerliste!G20="x","x",IF(Teilnehmerliste!G20="w","x"," "))</f>
        <v xml:space="preserve"> </v>
      </c>
      <c r="E12" s="3"/>
      <c r="F12" s="1"/>
      <c r="G12" s="1"/>
      <c r="H12" s="7"/>
      <c r="I12" s="7"/>
      <c r="J12" s="7"/>
      <c r="K12" s="9"/>
      <c r="L12" s="3"/>
      <c r="M12" s="1"/>
      <c r="N12" s="1"/>
      <c r="O12" s="1"/>
      <c r="P12" s="1"/>
      <c r="Q12" s="1"/>
      <c r="R12" s="11"/>
      <c r="S12" s="3"/>
      <c r="T12" s="1"/>
      <c r="U12" s="1"/>
      <c r="V12" s="10"/>
      <c r="W12" s="10"/>
      <c r="X12" s="10"/>
      <c r="Y12" s="11"/>
      <c r="Z12" s="3"/>
      <c r="AA12" s="1"/>
      <c r="AB12" s="1"/>
      <c r="AC12" s="10"/>
      <c r="AD12" s="10"/>
      <c r="AE12" s="10"/>
      <c r="AF12" s="11"/>
      <c r="AG12" s="3"/>
      <c r="AH12" s="1"/>
      <c r="AI12" s="1"/>
      <c r="AJ12" s="10"/>
      <c r="AK12" s="10"/>
      <c r="AL12" s="10"/>
      <c r="AM12" s="11"/>
      <c r="AN12" s="3"/>
      <c r="AO12" s="1"/>
      <c r="AP12" s="1"/>
      <c r="AQ12" s="10"/>
      <c r="AR12" s="10"/>
      <c r="AS12" s="10"/>
      <c r="AT12" s="11"/>
      <c r="AU12" s="3"/>
      <c r="AV12" s="1"/>
      <c r="AW12" s="1"/>
      <c r="AX12" s="10"/>
      <c r="AY12" s="10"/>
      <c r="AZ12" s="10"/>
      <c r="BA12" s="11"/>
      <c r="BB12" s="3"/>
      <c r="BC12" s="1"/>
      <c r="BD12" s="1"/>
      <c r="BE12" s="10"/>
      <c r="BF12" s="10"/>
      <c r="BG12" s="10"/>
      <c r="BH12" s="11"/>
      <c r="BI12" s="3"/>
      <c r="BJ12" s="1"/>
      <c r="BK12" s="1"/>
      <c r="BL12" s="10"/>
      <c r="BM12" s="10"/>
      <c r="BN12" s="10"/>
      <c r="BO12" s="11"/>
      <c r="BP12" s="13"/>
      <c r="BQ12" s="31"/>
      <c r="BR12" s="14"/>
      <c r="BS12" s="34"/>
      <c r="BT12" s="15"/>
      <c r="BU12" s="16"/>
      <c r="BV12" s="122" t="str">
        <f>Teilnehmerliste!H20</f>
        <v/>
      </c>
      <c r="BW12" s="122" t="str">
        <f>Teilnehmerliste!I20</f>
        <v/>
      </c>
      <c r="BX12" s="122" t="str">
        <f>Teilnehmerliste!J20</f>
        <v/>
      </c>
      <c r="BY12" s="123">
        <f>IF(BV12="x",1,0)</f>
        <v>0</v>
      </c>
      <c r="BZ12" s="123">
        <f>IF(BW12="x",1,0)</f>
        <v>0</v>
      </c>
      <c r="CA12" s="56">
        <f>COUNTIF(BX12,"x")</f>
        <v>0</v>
      </c>
      <c r="CB12" s="124">
        <f>IF(OR(OR(H12="x",I12="x",J12="x")),1,0)</f>
        <v>0</v>
      </c>
      <c r="CC12" s="56">
        <f>IF(OR(OR(O12="x",P12="x",Q12="x")),1,0)</f>
        <v>0</v>
      </c>
      <c r="CD12" s="56">
        <f>IF(OR(OR(V12="x",W12="x",X12="x")),1,0)</f>
        <v>0</v>
      </c>
      <c r="CE12" s="56">
        <f>IF(OR(OR(AC12="x",AD12="x",AE12="x")),1,0)</f>
        <v>0</v>
      </c>
      <c r="CF12" s="56">
        <f>IF(OR(OR(AJ12="x",AK12="x",AL12="x")),1,0)</f>
        <v>0</v>
      </c>
      <c r="CG12" s="56">
        <f>IF(OR(OR(AQ12="x",AR12="x",AS12="x")),1,0)</f>
        <v>0</v>
      </c>
      <c r="CH12" s="56">
        <f>IF(OR(OR(AX12="x",AY12="x",AZ12="x")),1,0)</f>
        <v>0</v>
      </c>
      <c r="CI12" s="56">
        <f>IF(OR(OR(BE12="x",BF12="x",BG12="x")),1,0)</f>
        <v>0</v>
      </c>
      <c r="CJ12" s="56">
        <f>IF(OR(OR(BL12="x",BM12="x",BN12="x")),1,0)</f>
        <v>0</v>
      </c>
      <c r="CK12" s="124">
        <f>$BZ12*CB12</f>
        <v>0</v>
      </c>
      <c r="CL12" s="56">
        <f t="shared" ref="CL12" si="0">$BZ12*CC12</f>
        <v>0</v>
      </c>
      <c r="CM12" s="56">
        <f t="shared" ref="CM12" si="1">$BZ12*CD12</f>
        <v>0</v>
      </c>
      <c r="CN12" s="56">
        <f t="shared" ref="CN12:CS12" si="2">$BZ12*CE12</f>
        <v>0</v>
      </c>
      <c r="CO12" s="56">
        <f t="shared" si="2"/>
        <v>0</v>
      </c>
      <c r="CP12" s="56">
        <f t="shared" si="2"/>
        <v>0</v>
      </c>
      <c r="CQ12" s="56">
        <f t="shared" si="2"/>
        <v>0</v>
      </c>
      <c r="CR12" s="56">
        <f t="shared" si="2"/>
        <v>0</v>
      </c>
      <c r="CS12" s="56">
        <f t="shared" si="2"/>
        <v>0</v>
      </c>
      <c r="CT12" s="125">
        <f t="shared" ref="CT12:DA12" si="3">$CA12*CB12</f>
        <v>0</v>
      </c>
      <c r="CU12" s="125">
        <f t="shared" si="3"/>
        <v>0</v>
      </c>
      <c r="CV12" s="125">
        <f t="shared" si="3"/>
        <v>0</v>
      </c>
      <c r="CW12" s="125">
        <f t="shared" si="3"/>
        <v>0</v>
      </c>
      <c r="CX12" s="125">
        <f t="shared" si="3"/>
        <v>0</v>
      </c>
      <c r="CY12" s="125">
        <f t="shared" si="3"/>
        <v>0</v>
      </c>
      <c r="CZ12" s="125">
        <f t="shared" si="3"/>
        <v>0</v>
      </c>
      <c r="DA12" s="125">
        <f t="shared" si="3"/>
        <v>0</v>
      </c>
      <c r="DB12" s="125">
        <f t="shared" ref="DB12" si="4">$CA12*CJ12</f>
        <v>0</v>
      </c>
    </row>
    <row r="13" spans="1:106" x14ac:dyDescent="0.2">
      <c r="A13" s="119">
        <f>Teilnehmerliste!A21</f>
        <v>2</v>
      </c>
      <c r="B13" s="120" t="str">
        <f>IF(Teilnehmerliste!B21="","",Teilnehmerliste!B21)</f>
        <v/>
      </c>
      <c r="C13" s="126" t="str">
        <f>IF(Teilnehmerliste!C21="","",Teilnehmerliste!C21)</f>
        <v/>
      </c>
      <c r="D13" s="121" t="str">
        <f>IF(Teilnehmerliste!G21="x","x",IF(Teilnehmerliste!G21="w","x"," "))</f>
        <v xml:space="preserve"> </v>
      </c>
      <c r="E13" s="6"/>
      <c r="F13" s="2"/>
      <c r="G13" s="2"/>
      <c r="H13" s="8"/>
      <c r="I13" s="37"/>
      <c r="J13" s="37"/>
      <c r="K13" s="17"/>
      <c r="L13" s="6"/>
      <c r="M13" s="2"/>
      <c r="N13" s="2"/>
      <c r="O13" s="2"/>
      <c r="P13" s="2"/>
      <c r="Q13" s="2"/>
      <c r="R13" s="5"/>
      <c r="S13" s="6"/>
      <c r="T13" s="2"/>
      <c r="U13" s="2"/>
      <c r="V13" s="4"/>
      <c r="W13" s="4"/>
      <c r="X13" s="4"/>
      <c r="Y13" s="5"/>
      <c r="Z13" s="6"/>
      <c r="AA13" s="2"/>
      <c r="AB13" s="2"/>
      <c r="AC13" s="4"/>
      <c r="AD13" s="4"/>
      <c r="AE13" s="4"/>
      <c r="AF13" s="5"/>
      <c r="AG13" s="6"/>
      <c r="AH13" s="2"/>
      <c r="AI13" s="2"/>
      <c r="AJ13" s="4"/>
      <c r="AK13" s="4"/>
      <c r="AL13" s="4"/>
      <c r="AM13" s="5"/>
      <c r="AN13" s="6"/>
      <c r="AO13" s="2"/>
      <c r="AP13" s="2"/>
      <c r="AQ13" s="4"/>
      <c r="AR13" s="4"/>
      <c r="AS13" s="4"/>
      <c r="AT13" s="5"/>
      <c r="AU13" s="6"/>
      <c r="AV13" s="2"/>
      <c r="AW13" s="2"/>
      <c r="AX13" s="4"/>
      <c r="AY13" s="4"/>
      <c r="AZ13" s="4"/>
      <c r="BA13" s="5"/>
      <c r="BB13" s="6"/>
      <c r="BC13" s="2"/>
      <c r="BD13" s="2"/>
      <c r="BE13" s="4"/>
      <c r="BF13" s="4"/>
      <c r="BG13" s="4"/>
      <c r="BH13" s="5"/>
      <c r="BI13" s="6"/>
      <c r="BJ13" s="2"/>
      <c r="BK13" s="2"/>
      <c r="BL13" s="4"/>
      <c r="BM13" s="4"/>
      <c r="BN13" s="4"/>
      <c r="BO13" s="5"/>
      <c r="BP13" s="18"/>
      <c r="BQ13" s="32"/>
      <c r="BR13" s="19"/>
      <c r="BS13" s="35"/>
      <c r="BT13" s="20"/>
      <c r="BU13" s="21"/>
      <c r="BV13" s="122" t="str">
        <f>Teilnehmerliste!H21</f>
        <v/>
      </c>
      <c r="BW13" s="122" t="str">
        <f>Teilnehmerliste!I21</f>
        <v/>
      </c>
      <c r="BX13" s="122" t="str">
        <f>Teilnehmerliste!J21</f>
        <v/>
      </c>
      <c r="BY13" s="123">
        <f t="shared" ref="BY13:BY23" si="5">IF(BV13="x",1,0)</f>
        <v>0</v>
      </c>
      <c r="BZ13" s="123">
        <f t="shared" ref="BZ13:BZ24" si="6">IF(BW13="x",1,0)</f>
        <v>0</v>
      </c>
      <c r="CA13" s="56">
        <f t="shared" ref="CA13:CA24" si="7">COUNTIF(BX13,"x")</f>
        <v>0</v>
      </c>
      <c r="CB13" s="124">
        <f t="shared" ref="CB13:CB66" si="8">IF(OR(OR(H13="x",I13="x",J13="x")),1,0)</f>
        <v>0</v>
      </c>
      <c r="CC13" s="56">
        <f t="shared" ref="CC13:CC66" si="9">IF(OR(OR(O13="x",P13="x",Q13="x")),1,0)</f>
        <v>0</v>
      </c>
      <c r="CD13" s="56">
        <f t="shared" ref="CD13:CD66" si="10">IF(OR(OR(V13="x",W13="x",X13="x")),1,0)</f>
        <v>0</v>
      </c>
      <c r="CE13" s="56">
        <f t="shared" ref="CE13:CE66" si="11">IF(OR(OR(AC13="x",AD13="x",AE13="x")),1,0)</f>
        <v>0</v>
      </c>
      <c r="CF13" s="56">
        <f t="shared" ref="CF13:CF66" si="12">IF(OR(OR(AJ13="x",AK13="x",AL13="x")),1,0)</f>
        <v>0</v>
      </c>
      <c r="CG13" s="56">
        <f t="shared" ref="CG13:CG66" si="13">IF(OR(OR(AQ13="x",AR13="x",AS13="x")),1,0)</f>
        <v>0</v>
      </c>
      <c r="CH13" s="56">
        <f t="shared" ref="CH13:CH66" si="14">IF(OR(OR(AX13="x",AY13="x",AZ13="x")),1,0)</f>
        <v>0</v>
      </c>
      <c r="CI13" s="56">
        <f t="shared" ref="CI13:CI66" si="15">IF(OR(OR(BE13="x",BF13="x",BG13="x")),1,0)</f>
        <v>0</v>
      </c>
      <c r="CJ13" s="56">
        <f t="shared" ref="CJ13:CJ66" si="16">IF(OR(OR(BL13="x",BM13="x",BN13="x")),1,0)</f>
        <v>0</v>
      </c>
      <c r="CK13" s="124">
        <f t="shared" ref="CK13:CK66" si="17">$BZ13*CB13</f>
        <v>0</v>
      </c>
      <c r="CL13" s="56">
        <f t="shared" ref="CL13:CL66" si="18">$BZ13*CC13</f>
        <v>0</v>
      </c>
      <c r="CM13" s="56">
        <f t="shared" ref="CM13:CM66" si="19">$BZ13*CD13</f>
        <v>0</v>
      </c>
      <c r="CN13" s="56">
        <f t="shared" ref="CN13:CN66" si="20">$BZ13*CE13</f>
        <v>0</v>
      </c>
      <c r="CO13" s="56">
        <f t="shared" ref="CO13:CO66" si="21">$BZ13*CF13</f>
        <v>0</v>
      </c>
      <c r="CP13" s="56">
        <f t="shared" ref="CP13:CP66" si="22">$BZ13*CG13</f>
        <v>0</v>
      </c>
      <c r="CQ13" s="56">
        <f t="shared" ref="CQ13:CQ66" si="23">$BZ13*CH13</f>
        <v>0</v>
      </c>
      <c r="CR13" s="56">
        <f t="shared" ref="CR13:CR66" si="24">$BZ13*CI13</f>
        <v>0</v>
      </c>
      <c r="CS13" s="56">
        <f t="shared" ref="CS13:CS66" si="25">$BZ13*CJ13</f>
        <v>0</v>
      </c>
      <c r="CT13" s="125">
        <f t="shared" ref="CT13:CT66" si="26">$CA13*CB13</f>
        <v>0</v>
      </c>
      <c r="CU13" s="125">
        <f t="shared" ref="CU13:CU66" si="27">$CA13*CC13</f>
        <v>0</v>
      </c>
      <c r="CV13" s="125">
        <f t="shared" ref="CV13:CV66" si="28">$CA13*CD13</f>
        <v>0</v>
      </c>
      <c r="CW13" s="125">
        <f t="shared" ref="CW13:CW66" si="29">$CA13*CE13</f>
        <v>0</v>
      </c>
      <c r="CX13" s="125">
        <f t="shared" ref="CX13:CX66" si="30">$CA13*CF13</f>
        <v>0</v>
      </c>
      <c r="CY13" s="125">
        <f t="shared" ref="CY13:CY66" si="31">$CA13*CG13</f>
        <v>0</v>
      </c>
      <c r="CZ13" s="125">
        <f t="shared" ref="CZ13:CZ66" si="32">$CA13*CH13</f>
        <v>0</v>
      </c>
      <c r="DA13" s="125">
        <f t="shared" ref="DA13:DA66" si="33">$CA13*CI13</f>
        <v>0</v>
      </c>
      <c r="DB13" s="125">
        <f t="shared" ref="DB13:DB66" si="34">$CA13*CJ13</f>
        <v>0</v>
      </c>
    </row>
    <row r="14" spans="1:106" x14ac:dyDescent="0.2">
      <c r="A14" s="119">
        <f>Teilnehmerliste!A22</f>
        <v>3</v>
      </c>
      <c r="B14" s="120" t="str">
        <f>IF(Teilnehmerliste!B22="","",Teilnehmerliste!B22)</f>
        <v/>
      </c>
      <c r="C14" s="126" t="str">
        <f>IF(Teilnehmerliste!C22="","",Teilnehmerliste!C22)</f>
        <v/>
      </c>
      <c r="D14" s="121" t="str">
        <f>IF(Teilnehmerliste!G22="x","x",IF(Teilnehmerliste!G22="w","x"," "))</f>
        <v xml:space="preserve"> </v>
      </c>
      <c r="E14" s="6"/>
      <c r="F14" s="2"/>
      <c r="G14" s="2"/>
      <c r="H14" s="8"/>
      <c r="I14" s="37"/>
      <c r="J14" s="37"/>
      <c r="K14" s="17"/>
      <c r="L14" s="6"/>
      <c r="M14" s="2"/>
      <c r="N14" s="2"/>
      <c r="O14" s="2"/>
      <c r="P14" s="2"/>
      <c r="Q14" s="2"/>
      <c r="R14" s="5"/>
      <c r="S14" s="6"/>
      <c r="T14" s="2"/>
      <c r="U14" s="2"/>
      <c r="V14" s="4"/>
      <c r="W14" s="4"/>
      <c r="X14" s="4"/>
      <c r="Y14" s="5"/>
      <c r="Z14" s="6"/>
      <c r="AA14" s="2"/>
      <c r="AB14" s="2"/>
      <c r="AC14" s="4"/>
      <c r="AD14" s="4"/>
      <c r="AE14" s="4"/>
      <c r="AF14" s="5"/>
      <c r="AG14" s="6"/>
      <c r="AH14" s="2"/>
      <c r="AI14" s="2"/>
      <c r="AJ14" s="4"/>
      <c r="AK14" s="4"/>
      <c r="AL14" s="4"/>
      <c r="AM14" s="5"/>
      <c r="AN14" s="6"/>
      <c r="AO14" s="2"/>
      <c r="AP14" s="2"/>
      <c r="AQ14" s="4"/>
      <c r="AR14" s="4"/>
      <c r="AS14" s="4"/>
      <c r="AT14" s="5"/>
      <c r="AU14" s="6"/>
      <c r="AV14" s="2"/>
      <c r="AW14" s="2"/>
      <c r="AX14" s="4"/>
      <c r="AY14" s="4"/>
      <c r="AZ14" s="4"/>
      <c r="BA14" s="5"/>
      <c r="BB14" s="6"/>
      <c r="BC14" s="2"/>
      <c r="BD14" s="2"/>
      <c r="BE14" s="4"/>
      <c r="BF14" s="4"/>
      <c r="BG14" s="4"/>
      <c r="BH14" s="5"/>
      <c r="BI14" s="6"/>
      <c r="BJ14" s="2"/>
      <c r="BK14" s="2"/>
      <c r="BL14" s="4"/>
      <c r="BM14" s="4"/>
      <c r="BN14" s="4"/>
      <c r="BO14" s="5"/>
      <c r="BP14" s="18"/>
      <c r="BQ14" s="32"/>
      <c r="BR14" s="19"/>
      <c r="BS14" s="35"/>
      <c r="BT14" s="20"/>
      <c r="BU14" s="21"/>
      <c r="BV14" s="122" t="str">
        <f>Teilnehmerliste!H22</f>
        <v/>
      </c>
      <c r="BW14" s="122" t="str">
        <f>Teilnehmerliste!I22</f>
        <v/>
      </c>
      <c r="BX14" s="122" t="str">
        <f>Teilnehmerliste!J22</f>
        <v/>
      </c>
      <c r="BY14" s="123">
        <f t="shared" si="5"/>
        <v>0</v>
      </c>
      <c r="BZ14" s="123">
        <f t="shared" si="6"/>
        <v>0</v>
      </c>
      <c r="CA14" s="56">
        <f t="shared" si="7"/>
        <v>0</v>
      </c>
      <c r="CB14" s="124">
        <f t="shared" si="8"/>
        <v>0</v>
      </c>
      <c r="CC14" s="56">
        <f t="shared" si="9"/>
        <v>0</v>
      </c>
      <c r="CD14" s="56">
        <f t="shared" si="10"/>
        <v>0</v>
      </c>
      <c r="CE14" s="56">
        <f t="shared" si="11"/>
        <v>0</v>
      </c>
      <c r="CF14" s="56">
        <f t="shared" si="12"/>
        <v>0</v>
      </c>
      <c r="CG14" s="56">
        <f t="shared" si="13"/>
        <v>0</v>
      </c>
      <c r="CH14" s="56">
        <f t="shared" si="14"/>
        <v>0</v>
      </c>
      <c r="CI14" s="56">
        <f t="shared" si="15"/>
        <v>0</v>
      </c>
      <c r="CJ14" s="56">
        <f t="shared" si="16"/>
        <v>0</v>
      </c>
      <c r="CK14" s="124">
        <f t="shared" si="17"/>
        <v>0</v>
      </c>
      <c r="CL14" s="56">
        <f t="shared" si="18"/>
        <v>0</v>
      </c>
      <c r="CM14" s="56">
        <f t="shared" si="19"/>
        <v>0</v>
      </c>
      <c r="CN14" s="56">
        <f t="shared" si="20"/>
        <v>0</v>
      </c>
      <c r="CO14" s="56">
        <f t="shared" si="21"/>
        <v>0</v>
      </c>
      <c r="CP14" s="56">
        <f t="shared" si="22"/>
        <v>0</v>
      </c>
      <c r="CQ14" s="56">
        <f t="shared" si="23"/>
        <v>0</v>
      </c>
      <c r="CR14" s="56">
        <f t="shared" si="24"/>
        <v>0</v>
      </c>
      <c r="CS14" s="56">
        <f t="shared" si="25"/>
        <v>0</v>
      </c>
      <c r="CT14" s="125">
        <f t="shared" si="26"/>
        <v>0</v>
      </c>
      <c r="CU14" s="125">
        <f t="shared" si="27"/>
        <v>0</v>
      </c>
      <c r="CV14" s="125">
        <f t="shared" si="28"/>
        <v>0</v>
      </c>
      <c r="CW14" s="125">
        <f t="shared" si="29"/>
        <v>0</v>
      </c>
      <c r="CX14" s="125">
        <f t="shared" si="30"/>
        <v>0</v>
      </c>
      <c r="CY14" s="125">
        <f t="shared" si="31"/>
        <v>0</v>
      </c>
      <c r="CZ14" s="125">
        <f t="shared" si="32"/>
        <v>0</v>
      </c>
      <c r="DA14" s="125">
        <f t="shared" si="33"/>
        <v>0</v>
      </c>
      <c r="DB14" s="125">
        <f t="shared" si="34"/>
        <v>0</v>
      </c>
    </row>
    <row r="15" spans="1:106" x14ac:dyDescent="0.2">
      <c r="A15" s="119">
        <f>Teilnehmerliste!A23</f>
        <v>4</v>
      </c>
      <c r="B15" s="120" t="str">
        <f>IF(Teilnehmerliste!B23="","",Teilnehmerliste!B23)</f>
        <v/>
      </c>
      <c r="C15" s="126" t="str">
        <f>IF(Teilnehmerliste!C23="","",Teilnehmerliste!C23)</f>
        <v/>
      </c>
      <c r="D15" s="121" t="str">
        <f>IF(Teilnehmerliste!G23="x","x",IF(Teilnehmerliste!G23="w","x"," "))</f>
        <v xml:space="preserve"> </v>
      </c>
      <c r="E15" s="6"/>
      <c r="F15" s="2"/>
      <c r="G15" s="2"/>
      <c r="H15" s="8"/>
      <c r="I15" s="37"/>
      <c r="J15" s="37"/>
      <c r="K15" s="17"/>
      <c r="L15" s="6"/>
      <c r="M15" s="2"/>
      <c r="N15" s="2"/>
      <c r="O15" s="2"/>
      <c r="P15" s="2"/>
      <c r="Q15" s="2"/>
      <c r="R15" s="5"/>
      <c r="S15" s="6"/>
      <c r="T15" s="2"/>
      <c r="U15" s="2"/>
      <c r="V15" s="4"/>
      <c r="W15" s="4"/>
      <c r="X15" s="4"/>
      <c r="Y15" s="5"/>
      <c r="Z15" s="6"/>
      <c r="AA15" s="2"/>
      <c r="AB15" s="2"/>
      <c r="AC15" s="4"/>
      <c r="AD15" s="4"/>
      <c r="AE15" s="4"/>
      <c r="AF15" s="5"/>
      <c r="AG15" s="6"/>
      <c r="AH15" s="2"/>
      <c r="AI15" s="2"/>
      <c r="AJ15" s="4"/>
      <c r="AK15" s="4"/>
      <c r="AL15" s="4"/>
      <c r="AM15" s="5"/>
      <c r="AN15" s="6"/>
      <c r="AO15" s="2"/>
      <c r="AP15" s="2"/>
      <c r="AQ15" s="4"/>
      <c r="AR15" s="4"/>
      <c r="AS15" s="4"/>
      <c r="AT15" s="5"/>
      <c r="AU15" s="6"/>
      <c r="AV15" s="2"/>
      <c r="AW15" s="2"/>
      <c r="AX15" s="4"/>
      <c r="AY15" s="4"/>
      <c r="AZ15" s="4"/>
      <c r="BA15" s="5"/>
      <c r="BB15" s="6"/>
      <c r="BC15" s="2"/>
      <c r="BD15" s="2"/>
      <c r="BE15" s="4"/>
      <c r="BF15" s="4"/>
      <c r="BG15" s="4"/>
      <c r="BH15" s="5"/>
      <c r="BI15" s="6"/>
      <c r="BJ15" s="2"/>
      <c r="BK15" s="2"/>
      <c r="BL15" s="4"/>
      <c r="BM15" s="4"/>
      <c r="BN15" s="4"/>
      <c r="BO15" s="5"/>
      <c r="BP15" s="18"/>
      <c r="BQ15" s="32"/>
      <c r="BR15" s="19"/>
      <c r="BS15" s="35"/>
      <c r="BT15" s="20"/>
      <c r="BU15" s="21"/>
      <c r="BV15" s="122" t="str">
        <f>Teilnehmerliste!H23</f>
        <v/>
      </c>
      <c r="BW15" s="122" t="str">
        <f>Teilnehmerliste!I23</f>
        <v/>
      </c>
      <c r="BX15" s="122" t="str">
        <f>Teilnehmerliste!J23</f>
        <v/>
      </c>
      <c r="BY15" s="123">
        <f t="shared" si="5"/>
        <v>0</v>
      </c>
      <c r="BZ15" s="123">
        <f t="shared" si="6"/>
        <v>0</v>
      </c>
      <c r="CA15" s="56">
        <f t="shared" si="7"/>
        <v>0</v>
      </c>
      <c r="CB15" s="124">
        <f t="shared" si="8"/>
        <v>0</v>
      </c>
      <c r="CC15" s="56">
        <f t="shared" si="9"/>
        <v>0</v>
      </c>
      <c r="CD15" s="56">
        <f t="shared" si="10"/>
        <v>0</v>
      </c>
      <c r="CE15" s="56">
        <f t="shared" si="11"/>
        <v>0</v>
      </c>
      <c r="CF15" s="56">
        <f t="shared" si="12"/>
        <v>0</v>
      </c>
      <c r="CG15" s="56">
        <f t="shared" si="13"/>
        <v>0</v>
      </c>
      <c r="CH15" s="56">
        <f t="shared" si="14"/>
        <v>0</v>
      </c>
      <c r="CI15" s="56">
        <f t="shared" si="15"/>
        <v>0</v>
      </c>
      <c r="CJ15" s="56">
        <f t="shared" si="16"/>
        <v>0</v>
      </c>
      <c r="CK15" s="124">
        <f t="shared" si="17"/>
        <v>0</v>
      </c>
      <c r="CL15" s="56">
        <f t="shared" si="18"/>
        <v>0</v>
      </c>
      <c r="CM15" s="56">
        <f t="shared" si="19"/>
        <v>0</v>
      </c>
      <c r="CN15" s="56">
        <f t="shared" si="20"/>
        <v>0</v>
      </c>
      <c r="CO15" s="56">
        <f t="shared" si="21"/>
        <v>0</v>
      </c>
      <c r="CP15" s="56">
        <f t="shared" si="22"/>
        <v>0</v>
      </c>
      <c r="CQ15" s="56">
        <f t="shared" si="23"/>
        <v>0</v>
      </c>
      <c r="CR15" s="56">
        <f t="shared" si="24"/>
        <v>0</v>
      </c>
      <c r="CS15" s="56">
        <f t="shared" si="25"/>
        <v>0</v>
      </c>
      <c r="CT15" s="125">
        <f t="shared" si="26"/>
        <v>0</v>
      </c>
      <c r="CU15" s="125">
        <f t="shared" si="27"/>
        <v>0</v>
      </c>
      <c r="CV15" s="125">
        <f t="shared" si="28"/>
        <v>0</v>
      </c>
      <c r="CW15" s="125">
        <f t="shared" si="29"/>
        <v>0</v>
      </c>
      <c r="CX15" s="125">
        <f t="shared" si="30"/>
        <v>0</v>
      </c>
      <c r="CY15" s="125">
        <f t="shared" si="31"/>
        <v>0</v>
      </c>
      <c r="CZ15" s="125">
        <f t="shared" si="32"/>
        <v>0</v>
      </c>
      <c r="DA15" s="125">
        <f t="shared" si="33"/>
        <v>0</v>
      </c>
      <c r="DB15" s="125">
        <f t="shared" si="34"/>
        <v>0</v>
      </c>
    </row>
    <row r="16" spans="1:106" x14ac:dyDescent="0.2">
      <c r="A16" s="119">
        <f>Teilnehmerliste!A24</f>
        <v>5</v>
      </c>
      <c r="B16" s="120" t="str">
        <f>IF(Teilnehmerliste!B24="","",Teilnehmerliste!B24)</f>
        <v/>
      </c>
      <c r="C16" s="126" t="str">
        <f>IF(Teilnehmerliste!C24="","",Teilnehmerliste!C24)</f>
        <v/>
      </c>
      <c r="D16" s="121" t="str">
        <f>IF(Teilnehmerliste!G24="x","x",IF(Teilnehmerliste!G24="w","x"," "))</f>
        <v xml:space="preserve"> </v>
      </c>
      <c r="E16" s="6"/>
      <c r="F16" s="2"/>
      <c r="G16" s="2"/>
      <c r="H16" s="8"/>
      <c r="I16" s="37"/>
      <c r="J16" s="37"/>
      <c r="K16" s="17"/>
      <c r="L16" s="6"/>
      <c r="M16" s="2"/>
      <c r="N16" s="2"/>
      <c r="O16" s="2"/>
      <c r="P16" s="2"/>
      <c r="Q16" s="2"/>
      <c r="R16" s="5"/>
      <c r="S16" s="6"/>
      <c r="T16" s="2"/>
      <c r="U16" s="2"/>
      <c r="V16" s="4"/>
      <c r="W16" s="4"/>
      <c r="X16" s="4"/>
      <c r="Y16" s="5"/>
      <c r="Z16" s="6"/>
      <c r="AA16" s="2"/>
      <c r="AB16" s="2"/>
      <c r="AC16" s="4"/>
      <c r="AD16" s="4"/>
      <c r="AE16" s="4"/>
      <c r="AF16" s="5"/>
      <c r="AG16" s="6"/>
      <c r="AH16" s="2"/>
      <c r="AI16" s="2"/>
      <c r="AJ16" s="4"/>
      <c r="AK16" s="4"/>
      <c r="AL16" s="4"/>
      <c r="AM16" s="5"/>
      <c r="AN16" s="6"/>
      <c r="AO16" s="2"/>
      <c r="AP16" s="2"/>
      <c r="AQ16" s="4"/>
      <c r="AR16" s="4"/>
      <c r="AS16" s="4"/>
      <c r="AT16" s="5"/>
      <c r="AU16" s="6"/>
      <c r="AV16" s="2"/>
      <c r="AW16" s="2"/>
      <c r="AX16" s="4"/>
      <c r="AY16" s="4"/>
      <c r="AZ16" s="4"/>
      <c r="BA16" s="5"/>
      <c r="BB16" s="6"/>
      <c r="BC16" s="2"/>
      <c r="BD16" s="2"/>
      <c r="BE16" s="4"/>
      <c r="BF16" s="4"/>
      <c r="BG16" s="4"/>
      <c r="BH16" s="5"/>
      <c r="BI16" s="6"/>
      <c r="BJ16" s="2"/>
      <c r="BK16" s="2"/>
      <c r="BL16" s="4"/>
      <c r="BM16" s="4"/>
      <c r="BN16" s="4"/>
      <c r="BO16" s="5"/>
      <c r="BP16" s="18"/>
      <c r="BQ16" s="32"/>
      <c r="BR16" s="19"/>
      <c r="BS16" s="35"/>
      <c r="BT16" s="20"/>
      <c r="BU16" s="21"/>
      <c r="BV16" s="122" t="str">
        <f>Teilnehmerliste!H24</f>
        <v/>
      </c>
      <c r="BW16" s="122" t="str">
        <f>Teilnehmerliste!I24</f>
        <v/>
      </c>
      <c r="BX16" s="122" t="str">
        <f>Teilnehmerliste!J24</f>
        <v/>
      </c>
      <c r="BY16" s="123">
        <f t="shared" si="5"/>
        <v>0</v>
      </c>
      <c r="BZ16" s="123">
        <f t="shared" si="6"/>
        <v>0</v>
      </c>
      <c r="CA16" s="56">
        <f t="shared" si="7"/>
        <v>0</v>
      </c>
      <c r="CB16" s="124">
        <f t="shared" si="8"/>
        <v>0</v>
      </c>
      <c r="CC16" s="56">
        <f t="shared" si="9"/>
        <v>0</v>
      </c>
      <c r="CD16" s="56">
        <f t="shared" si="10"/>
        <v>0</v>
      </c>
      <c r="CE16" s="56">
        <f t="shared" si="11"/>
        <v>0</v>
      </c>
      <c r="CF16" s="56">
        <f t="shared" si="12"/>
        <v>0</v>
      </c>
      <c r="CG16" s="56">
        <f t="shared" si="13"/>
        <v>0</v>
      </c>
      <c r="CH16" s="56">
        <f t="shared" si="14"/>
        <v>0</v>
      </c>
      <c r="CI16" s="56">
        <f t="shared" si="15"/>
        <v>0</v>
      </c>
      <c r="CJ16" s="56">
        <f t="shared" si="16"/>
        <v>0</v>
      </c>
      <c r="CK16" s="124">
        <f t="shared" si="17"/>
        <v>0</v>
      </c>
      <c r="CL16" s="56">
        <f t="shared" si="18"/>
        <v>0</v>
      </c>
      <c r="CM16" s="56">
        <f t="shared" si="19"/>
        <v>0</v>
      </c>
      <c r="CN16" s="56">
        <f t="shared" si="20"/>
        <v>0</v>
      </c>
      <c r="CO16" s="56">
        <f t="shared" si="21"/>
        <v>0</v>
      </c>
      <c r="CP16" s="56">
        <f t="shared" si="22"/>
        <v>0</v>
      </c>
      <c r="CQ16" s="56">
        <f t="shared" si="23"/>
        <v>0</v>
      </c>
      <c r="CR16" s="56">
        <f t="shared" si="24"/>
        <v>0</v>
      </c>
      <c r="CS16" s="56">
        <f t="shared" si="25"/>
        <v>0</v>
      </c>
      <c r="CT16" s="125">
        <f t="shared" si="26"/>
        <v>0</v>
      </c>
      <c r="CU16" s="125">
        <f t="shared" si="27"/>
        <v>0</v>
      </c>
      <c r="CV16" s="125">
        <f t="shared" si="28"/>
        <v>0</v>
      </c>
      <c r="CW16" s="125">
        <f t="shared" si="29"/>
        <v>0</v>
      </c>
      <c r="CX16" s="125">
        <f t="shared" si="30"/>
        <v>0</v>
      </c>
      <c r="CY16" s="125">
        <f t="shared" si="31"/>
        <v>0</v>
      </c>
      <c r="CZ16" s="125">
        <f t="shared" si="32"/>
        <v>0</v>
      </c>
      <c r="DA16" s="125">
        <f t="shared" si="33"/>
        <v>0</v>
      </c>
      <c r="DB16" s="125">
        <f t="shared" si="34"/>
        <v>0</v>
      </c>
    </row>
    <row r="17" spans="1:106" x14ac:dyDescent="0.2">
      <c r="A17" s="119">
        <f>Teilnehmerliste!A25</f>
        <v>6</v>
      </c>
      <c r="B17" s="120" t="str">
        <f>IF(Teilnehmerliste!B25="","",Teilnehmerliste!B25)</f>
        <v/>
      </c>
      <c r="C17" s="126" t="str">
        <f>IF(Teilnehmerliste!C25="","",Teilnehmerliste!C25)</f>
        <v/>
      </c>
      <c r="D17" s="121" t="str">
        <f>IF(Teilnehmerliste!G25="x","x",IF(Teilnehmerliste!G25="w","x"," "))</f>
        <v xml:space="preserve"> </v>
      </c>
      <c r="E17" s="6"/>
      <c r="F17" s="2"/>
      <c r="G17" s="2"/>
      <c r="H17" s="8"/>
      <c r="I17" s="37"/>
      <c r="J17" s="37"/>
      <c r="K17" s="17"/>
      <c r="L17" s="6"/>
      <c r="M17" s="2"/>
      <c r="N17" s="2"/>
      <c r="O17" s="2"/>
      <c r="P17" s="2"/>
      <c r="Q17" s="2"/>
      <c r="R17" s="5"/>
      <c r="S17" s="6"/>
      <c r="T17" s="2"/>
      <c r="U17" s="2"/>
      <c r="V17" s="4"/>
      <c r="W17" s="4"/>
      <c r="X17" s="4"/>
      <c r="Y17" s="5"/>
      <c r="Z17" s="6"/>
      <c r="AA17" s="2"/>
      <c r="AB17" s="2"/>
      <c r="AC17" s="4"/>
      <c r="AD17" s="4"/>
      <c r="AE17" s="4"/>
      <c r="AF17" s="5"/>
      <c r="AG17" s="6"/>
      <c r="AH17" s="2"/>
      <c r="AI17" s="2"/>
      <c r="AJ17" s="4"/>
      <c r="AK17" s="4"/>
      <c r="AL17" s="4"/>
      <c r="AM17" s="5"/>
      <c r="AN17" s="6"/>
      <c r="AO17" s="2"/>
      <c r="AP17" s="2"/>
      <c r="AQ17" s="4"/>
      <c r="AR17" s="4"/>
      <c r="AS17" s="4"/>
      <c r="AT17" s="5"/>
      <c r="AU17" s="6"/>
      <c r="AV17" s="2"/>
      <c r="AW17" s="2"/>
      <c r="AX17" s="4"/>
      <c r="AY17" s="4"/>
      <c r="AZ17" s="4"/>
      <c r="BA17" s="5"/>
      <c r="BB17" s="6"/>
      <c r="BC17" s="2"/>
      <c r="BD17" s="2"/>
      <c r="BE17" s="4"/>
      <c r="BF17" s="4"/>
      <c r="BG17" s="4"/>
      <c r="BH17" s="5"/>
      <c r="BI17" s="6"/>
      <c r="BJ17" s="2"/>
      <c r="BK17" s="2"/>
      <c r="BL17" s="4"/>
      <c r="BM17" s="4"/>
      <c r="BN17" s="4"/>
      <c r="BO17" s="5"/>
      <c r="BP17" s="18"/>
      <c r="BQ17" s="32"/>
      <c r="BR17" s="19"/>
      <c r="BS17" s="35"/>
      <c r="BT17" s="20"/>
      <c r="BU17" s="21"/>
      <c r="BV17" s="122" t="str">
        <f>Teilnehmerliste!H25</f>
        <v/>
      </c>
      <c r="BW17" s="122" t="str">
        <f>Teilnehmerliste!I25</f>
        <v/>
      </c>
      <c r="BX17" s="122" t="str">
        <f>Teilnehmerliste!J25</f>
        <v/>
      </c>
      <c r="BY17" s="123">
        <f t="shared" si="5"/>
        <v>0</v>
      </c>
      <c r="BZ17" s="123">
        <f t="shared" si="6"/>
        <v>0</v>
      </c>
      <c r="CA17" s="56">
        <f t="shared" si="7"/>
        <v>0</v>
      </c>
      <c r="CB17" s="124">
        <f t="shared" si="8"/>
        <v>0</v>
      </c>
      <c r="CC17" s="56">
        <f t="shared" si="9"/>
        <v>0</v>
      </c>
      <c r="CD17" s="56">
        <f t="shared" si="10"/>
        <v>0</v>
      </c>
      <c r="CE17" s="56">
        <f t="shared" si="11"/>
        <v>0</v>
      </c>
      <c r="CF17" s="56">
        <f t="shared" si="12"/>
        <v>0</v>
      </c>
      <c r="CG17" s="56">
        <f t="shared" si="13"/>
        <v>0</v>
      </c>
      <c r="CH17" s="56">
        <f t="shared" si="14"/>
        <v>0</v>
      </c>
      <c r="CI17" s="56">
        <f t="shared" si="15"/>
        <v>0</v>
      </c>
      <c r="CJ17" s="56">
        <f t="shared" si="16"/>
        <v>0</v>
      </c>
      <c r="CK17" s="124">
        <f t="shared" si="17"/>
        <v>0</v>
      </c>
      <c r="CL17" s="56">
        <f t="shared" si="18"/>
        <v>0</v>
      </c>
      <c r="CM17" s="56">
        <f t="shared" si="19"/>
        <v>0</v>
      </c>
      <c r="CN17" s="56">
        <f t="shared" si="20"/>
        <v>0</v>
      </c>
      <c r="CO17" s="56">
        <f t="shared" si="21"/>
        <v>0</v>
      </c>
      <c r="CP17" s="56">
        <f t="shared" si="22"/>
        <v>0</v>
      </c>
      <c r="CQ17" s="56">
        <f t="shared" si="23"/>
        <v>0</v>
      </c>
      <c r="CR17" s="56">
        <f t="shared" si="24"/>
        <v>0</v>
      </c>
      <c r="CS17" s="56">
        <f t="shared" si="25"/>
        <v>0</v>
      </c>
      <c r="CT17" s="125">
        <f t="shared" si="26"/>
        <v>0</v>
      </c>
      <c r="CU17" s="125">
        <f t="shared" si="27"/>
        <v>0</v>
      </c>
      <c r="CV17" s="125">
        <f t="shared" si="28"/>
        <v>0</v>
      </c>
      <c r="CW17" s="125">
        <f t="shared" si="29"/>
        <v>0</v>
      </c>
      <c r="CX17" s="125">
        <f t="shared" si="30"/>
        <v>0</v>
      </c>
      <c r="CY17" s="125">
        <f t="shared" si="31"/>
        <v>0</v>
      </c>
      <c r="CZ17" s="125">
        <f t="shared" si="32"/>
        <v>0</v>
      </c>
      <c r="DA17" s="125">
        <f t="shared" si="33"/>
        <v>0</v>
      </c>
      <c r="DB17" s="125">
        <f t="shared" si="34"/>
        <v>0</v>
      </c>
    </row>
    <row r="18" spans="1:106" x14ac:dyDescent="0.2">
      <c r="A18" s="119">
        <f>Teilnehmerliste!A26</f>
        <v>7</v>
      </c>
      <c r="B18" s="120" t="str">
        <f>IF(Teilnehmerliste!B26="","",Teilnehmerliste!B26)</f>
        <v/>
      </c>
      <c r="C18" s="126" t="str">
        <f>IF(Teilnehmerliste!C26="","",Teilnehmerliste!C26)</f>
        <v/>
      </c>
      <c r="D18" s="121" t="str">
        <f>IF(Teilnehmerliste!G26="x","x",IF(Teilnehmerliste!G26="w","x"," "))</f>
        <v xml:space="preserve"> </v>
      </c>
      <c r="E18" s="6"/>
      <c r="F18" s="2"/>
      <c r="G18" s="2"/>
      <c r="H18" s="8"/>
      <c r="I18" s="37"/>
      <c r="J18" s="37"/>
      <c r="K18" s="17"/>
      <c r="L18" s="6"/>
      <c r="M18" s="2"/>
      <c r="N18" s="2"/>
      <c r="O18" s="2"/>
      <c r="P18" s="2"/>
      <c r="Q18" s="2"/>
      <c r="R18" s="5"/>
      <c r="S18" s="6"/>
      <c r="T18" s="2"/>
      <c r="U18" s="2"/>
      <c r="V18" s="4"/>
      <c r="W18" s="4"/>
      <c r="X18" s="4"/>
      <c r="Y18" s="5"/>
      <c r="Z18" s="6"/>
      <c r="AA18" s="2"/>
      <c r="AB18" s="2"/>
      <c r="AC18" s="4"/>
      <c r="AD18" s="4"/>
      <c r="AE18" s="4"/>
      <c r="AF18" s="5"/>
      <c r="AG18" s="6"/>
      <c r="AH18" s="2"/>
      <c r="AI18" s="2"/>
      <c r="AJ18" s="4"/>
      <c r="AK18" s="4"/>
      <c r="AL18" s="4"/>
      <c r="AM18" s="5"/>
      <c r="AN18" s="6"/>
      <c r="AO18" s="2"/>
      <c r="AP18" s="2"/>
      <c r="AQ18" s="4"/>
      <c r="AR18" s="4"/>
      <c r="AS18" s="4"/>
      <c r="AT18" s="5"/>
      <c r="AU18" s="6"/>
      <c r="AV18" s="2"/>
      <c r="AW18" s="2"/>
      <c r="AX18" s="4"/>
      <c r="AY18" s="4"/>
      <c r="AZ18" s="4"/>
      <c r="BA18" s="5"/>
      <c r="BB18" s="6"/>
      <c r="BC18" s="2"/>
      <c r="BD18" s="2"/>
      <c r="BE18" s="4"/>
      <c r="BF18" s="4"/>
      <c r="BG18" s="4"/>
      <c r="BH18" s="5"/>
      <c r="BI18" s="6"/>
      <c r="BJ18" s="2"/>
      <c r="BK18" s="2"/>
      <c r="BL18" s="4"/>
      <c r="BM18" s="4"/>
      <c r="BN18" s="4"/>
      <c r="BO18" s="5"/>
      <c r="BP18" s="18"/>
      <c r="BQ18" s="32"/>
      <c r="BR18" s="19"/>
      <c r="BS18" s="35"/>
      <c r="BT18" s="20"/>
      <c r="BU18" s="21"/>
      <c r="BV18" s="122" t="str">
        <f>Teilnehmerliste!H26</f>
        <v/>
      </c>
      <c r="BW18" s="122" t="str">
        <f>Teilnehmerliste!I26</f>
        <v/>
      </c>
      <c r="BX18" s="122" t="str">
        <f>Teilnehmerliste!J26</f>
        <v/>
      </c>
      <c r="BY18" s="123">
        <f t="shared" si="5"/>
        <v>0</v>
      </c>
      <c r="BZ18" s="123">
        <f t="shared" si="6"/>
        <v>0</v>
      </c>
      <c r="CA18" s="56">
        <f t="shared" si="7"/>
        <v>0</v>
      </c>
      <c r="CB18" s="124">
        <f t="shared" si="8"/>
        <v>0</v>
      </c>
      <c r="CC18" s="56">
        <f t="shared" si="9"/>
        <v>0</v>
      </c>
      <c r="CD18" s="56">
        <f t="shared" si="10"/>
        <v>0</v>
      </c>
      <c r="CE18" s="56">
        <f t="shared" si="11"/>
        <v>0</v>
      </c>
      <c r="CF18" s="56">
        <f t="shared" si="12"/>
        <v>0</v>
      </c>
      <c r="CG18" s="56">
        <f t="shared" si="13"/>
        <v>0</v>
      </c>
      <c r="CH18" s="56">
        <f t="shared" si="14"/>
        <v>0</v>
      </c>
      <c r="CI18" s="56">
        <f t="shared" si="15"/>
        <v>0</v>
      </c>
      <c r="CJ18" s="56">
        <f t="shared" si="16"/>
        <v>0</v>
      </c>
      <c r="CK18" s="124">
        <f t="shared" si="17"/>
        <v>0</v>
      </c>
      <c r="CL18" s="56">
        <f t="shared" si="18"/>
        <v>0</v>
      </c>
      <c r="CM18" s="56">
        <f t="shared" si="19"/>
        <v>0</v>
      </c>
      <c r="CN18" s="56">
        <f t="shared" si="20"/>
        <v>0</v>
      </c>
      <c r="CO18" s="56">
        <f t="shared" si="21"/>
        <v>0</v>
      </c>
      <c r="CP18" s="56">
        <f t="shared" si="22"/>
        <v>0</v>
      </c>
      <c r="CQ18" s="56">
        <f t="shared" si="23"/>
        <v>0</v>
      </c>
      <c r="CR18" s="56">
        <f t="shared" si="24"/>
        <v>0</v>
      </c>
      <c r="CS18" s="56">
        <f t="shared" si="25"/>
        <v>0</v>
      </c>
      <c r="CT18" s="125">
        <f t="shared" si="26"/>
        <v>0</v>
      </c>
      <c r="CU18" s="125">
        <f t="shared" si="27"/>
        <v>0</v>
      </c>
      <c r="CV18" s="125">
        <f t="shared" si="28"/>
        <v>0</v>
      </c>
      <c r="CW18" s="125">
        <f t="shared" si="29"/>
        <v>0</v>
      </c>
      <c r="CX18" s="125">
        <f t="shared" si="30"/>
        <v>0</v>
      </c>
      <c r="CY18" s="125">
        <f t="shared" si="31"/>
        <v>0</v>
      </c>
      <c r="CZ18" s="125">
        <f t="shared" si="32"/>
        <v>0</v>
      </c>
      <c r="DA18" s="125">
        <f t="shared" si="33"/>
        <v>0</v>
      </c>
      <c r="DB18" s="125">
        <f t="shared" si="34"/>
        <v>0</v>
      </c>
    </row>
    <row r="19" spans="1:106" x14ac:dyDescent="0.2">
      <c r="A19" s="119">
        <f>Teilnehmerliste!A27</f>
        <v>8</v>
      </c>
      <c r="B19" s="120" t="str">
        <f>IF(Teilnehmerliste!B27="","",Teilnehmerliste!B27)</f>
        <v/>
      </c>
      <c r="C19" s="126" t="str">
        <f>IF(Teilnehmerliste!C27="","",Teilnehmerliste!C27)</f>
        <v/>
      </c>
      <c r="D19" s="121" t="str">
        <f>IF(Teilnehmerliste!G27="x","x",IF(Teilnehmerliste!G27="w","x"," "))</f>
        <v xml:space="preserve"> </v>
      </c>
      <c r="E19" s="6"/>
      <c r="F19" s="2"/>
      <c r="G19" s="2"/>
      <c r="H19" s="8"/>
      <c r="I19" s="37"/>
      <c r="J19" s="37"/>
      <c r="K19" s="17"/>
      <c r="L19" s="6"/>
      <c r="M19" s="2"/>
      <c r="N19" s="2"/>
      <c r="O19" s="2"/>
      <c r="P19" s="2"/>
      <c r="Q19" s="2"/>
      <c r="R19" s="5"/>
      <c r="S19" s="6"/>
      <c r="T19" s="2"/>
      <c r="U19" s="2"/>
      <c r="V19" s="4"/>
      <c r="W19" s="4"/>
      <c r="X19" s="4"/>
      <c r="Y19" s="5"/>
      <c r="Z19" s="6"/>
      <c r="AA19" s="2"/>
      <c r="AB19" s="2"/>
      <c r="AC19" s="4"/>
      <c r="AD19" s="4"/>
      <c r="AE19" s="4"/>
      <c r="AF19" s="5"/>
      <c r="AG19" s="6"/>
      <c r="AH19" s="2"/>
      <c r="AI19" s="2"/>
      <c r="AJ19" s="4"/>
      <c r="AK19" s="4"/>
      <c r="AL19" s="4"/>
      <c r="AM19" s="5"/>
      <c r="AN19" s="6"/>
      <c r="AO19" s="2"/>
      <c r="AP19" s="2"/>
      <c r="AQ19" s="4"/>
      <c r="AR19" s="4"/>
      <c r="AS19" s="4"/>
      <c r="AT19" s="5"/>
      <c r="AU19" s="6"/>
      <c r="AV19" s="2"/>
      <c r="AW19" s="2"/>
      <c r="AX19" s="4"/>
      <c r="AY19" s="4"/>
      <c r="AZ19" s="4"/>
      <c r="BA19" s="5"/>
      <c r="BB19" s="6"/>
      <c r="BC19" s="2"/>
      <c r="BD19" s="2"/>
      <c r="BE19" s="4"/>
      <c r="BF19" s="4"/>
      <c r="BG19" s="4"/>
      <c r="BH19" s="5"/>
      <c r="BI19" s="6"/>
      <c r="BJ19" s="2"/>
      <c r="BK19" s="2"/>
      <c r="BL19" s="4"/>
      <c r="BM19" s="4"/>
      <c r="BN19" s="4"/>
      <c r="BO19" s="5"/>
      <c r="BP19" s="18"/>
      <c r="BQ19" s="32"/>
      <c r="BR19" s="19"/>
      <c r="BS19" s="35"/>
      <c r="BT19" s="20"/>
      <c r="BU19" s="21"/>
      <c r="BV19" s="122" t="str">
        <f>Teilnehmerliste!H27</f>
        <v/>
      </c>
      <c r="BW19" s="122" t="str">
        <f>Teilnehmerliste!I27</f>
        <v/>
      </c>
      <c r="BX19" s="122" t="str">
        <f>Teilnehmerliste!J27</f>
        <v/>
      </c>
      <c r="BY19" s="123">
        <f t="shared" si="5"/>
        <v>0</v>
      </c>
      <c r="BZ19" s="123">
        <f t="shared" si="6"/>
        <v>0</v>
      </c>
      <c r="CA19" s="56">
        <f t="shared" si="7"/>
        <v>0</v>
      </c>
      <c r="CB19" s="124">
        <f t="shared" si="8"/>
        <v>0</v>
      </c>
      <c r="CC19" s="56">
        <f t="shared" si="9"/>
        <v>0</v>
      </c>
      <c r="CD19" s="56">
        <f t="shared" si="10"/>
        <v>0</v>
      </c>
      <c r="CE19" s="56">
        <f t="shared" si="11"/>
        <v>0</v>
      </c>
      <c r="CF19" s="56">
        <f t="shared" si="12"/>
        <v>0</v>
      </c>
      <c r="CG19" s="56">
        <f t="shared" si="13"/>
        <v>0</v>
      </c>
      <c r="CH19" s="56">
        <f t="shared" si="14"/>
        <v>0</v>
      </c>
      <c r="CI19" s="56">
        <f t="shared" si="15"/>
        <v>0</v>
      </c>
      <c r="CJ19" s="56">
        <f t="shared" si="16"/>
        <v>0</v>
      </c>
      <c r="CK19" s="124">
        <f t="shared" si="17"/>
        <v>0</v>
      </c>
      <c r="CL19" s="56">
        <f t="shared" si="18"/>
        <v>0</v>
      </c>
      <c r="CM19" s="56">
        <f t="shared" si="19"/>
        <v>0</v>
      </c>
      <c r="CN19" s="56">
        <f t="shared" si="20"/>
        <v>0</v>
      </c>
      <c r="CO19" s="56">
        <f t="shared" si="21"/>
        <v>0</v>
      </c>
      <c r="CP19" s="56">
        <f t="shared" si="22"/>
        <v>0</v>
      </c>
      <c r="CQ19" s="56">
        <f t="shared" si="23"/>
        <v>0</v>
      </c>
      <c r="CR19" s="56">
        <f t="shared" si="24"/>
        <v>0</v>
      </c>
      <c r="CS19" s="56">
        <f t="shared" si="25"/>
        <v>0</v>
      </c>
      <c r="CT19" s="125">
        <f t="shared" si="26"/>
        <v>0</v>
      </c>
      <c r="CU19" s="125">
        <f t="shared" si="27"/>
        <v>0</v>
      </c>
      <c r="CV19" s="125">
        <f t="shared" si="28"/>
        <v>0</v>
      </c>
      <c r="CW19" s="125">
        <f t="shared" si="29"/>
        <v>0</v>
      </c>
      <c r="CX19" s="125">
        <f t="shared" si="30"/>
        <v>0</v>
      </c>
      <c r="CY19" s="125">
        <f t="shared" si="31"/>
        <v>0</v>
      </c>
      <c r="CZ19" s="125">
        <f t="shared" si="32"/>
        <v>0</v>
      </c>
      <c r="DA19" s="125">
        <f t="shared" si="33"/>
        <v>0</v>
      </c>
      <c r="DB19" s="125">
        <f t="shared" si="34"/>
        <v>0</v>
      </c>
    </row>
    <row r="20" spans="1:106" x14ac:dyDescent="0.2">
      <c r="A20" s="119">
        <f>Teilnehmerliste!A28</f>
        <v>9</v>
      </c>
      <c r="B20" s="120" t="str">
        <f>IF(Teilnehmerliste!B28="","",Teilnehmerliste!B28)</f>
        <v/>
      </c>
      <c r="C20" s="126" t="str">
        <f>IF(Teilnehmerliste!C28="","",Teilnehmerliste!C28)</f>
        <v/>
      </c>
      <c r="D20" s="121" t="str">
        <f>IF(Teilnehmerliste!G28="x","x",IF(Teilnehmerliste!G28="w","x"," "))</f>
        <v xml:space="preserve"> </v>
      </c>
      <c r="E20" s="6"/>
      <c r="F20" s="2"/>
      <c r="G20" s="2"/>
      <c r="H20" s="8"/>
      <c r="I20" s="37"/>
      <c r="J20" s="37"/>
      <c r="K20" s="17"/>
      <c r="L20" s="6"/>
      <c r="M20" s="2"/>
      <c r="N20" s="2"/>
      <c r="O20" s="2"/>
      <c r="P20" s="2"/>
      <c r="Q20" s="2"/>
      <c r="R20" s="5"/>
      <c r="S20" s="6"/>
      <c r="T20" s="2"/>
      <c r="U20" s="2"/>
      <c r="V20" s="4"/>
      <c r="W20" s="4"/>
      <c r="X20" s="4"/>
      <c r="Y20" s="5"/>
      <c r="Z20" s="6"/>
      <c r="AA20" s="2"/>
      <c r="AB20" s="2"/>
      <c r="AC20" s="4"/>
      <c r="AD20" s="4"/>
      <c r="AE20" s="4"/>
      <c r="AF20" s="5"/>
      <c r="AG20" s="6"/>
      <c r="AH20" s="2"/>
      <c r="AI20" s="2"/>
      <c r="AJ20" s="4"/>
      <c r="AK20" s="4"/>
      <c r="AL20" s="4"/>
      <c r="AM20" s="5"/>
      <c r="AN20" s="6"/>
      <c r="AO20" s="2"/>
      <c r="AP20" s="2"/>
      <c r="AQ20" s="4"/>
      <c r="AR20" s="4"/>
      <c r="AS20" s="4"/>
      <c r="AT20" s="5"/>
      <c r="AU20" s="6"/>
      <c r="AV20" s="2"/>
      <c r="AW20" s="2"/>
      <c r="AX20" s="4"/>
      <c r="AY20" s="4"/>
      <c r="AZ20" s="4"/>
      <c r="BA20" s="5"/>
      <c r="BB20" s="6"/>
      <c r="BC20" s="2"/>
      <c r="BD20" s="2"/>
      <c r="BE20" s="4"/>
      <c r="BF20" s="4"/>
      <c r="BG20" s="4"/>
      <c r="BH20" s="5"/>
      <c r="BI20" s="6"/>
      <c r="BJ20" s="2"/>
      <c r="BK20" s="2"/>
      <c r="BL20" s="4"/>
      <c r="BM20" s="4"/>
      <c r="BN20" s="4"/>
      <c r="BO20" s="5"/>
      <c r="BP20" s="18"/>
      <c r="BQ20" s="32"/>
      <c r="BR20" s="19"/>
      <c r="BS20" s="35"/>
      <c r="BT20" s="20"/>
      <c r="BU20" s="21"/>
      <c r="BV20" s="122" t="str">
        <f>Teilnehmerliste!H28</f>
        <v/>
      </c>
      <c r="BW20" s="122" t="str">
        <f>Teilnehmerliste!I28</f>
        <v/>
      </c>
      <c r="BX20" s="122" t="str">
        <f>Teilnehmerliste!J28</f>
        <v/>
      </c>
      <c r="BY20" s="123">
        <f t="shared" si="5"/>
        <v>0</v>
      </c>
      <c r="BZ20" s="123">
        <f t="shared" si="6"/>
        <v>0</v>
      </c>
      <c r="CA20" s="56">
        <f t="shared" si="7"/>
        <v>0</v>
      </c>
      <c r="CB20" s="124">
        <f t="shared" si="8"/>
        <v>0</v>
      </c>
      <c r="CC20" s="56">
        <f t="shared" si="9"/>
        <v>0</v>
      </c>
      <c r="CD20" s="56">
        <f t="shared" si="10"/>
        <v>0</v>
      </c>
      <c r="CE20" s="56">
        <f t="shared" si="11"/>
        <v>0</v>
      </c>
      <c r="CF20" s="56">
        <f t="shared" si="12"/>
        <v>0</v>
      </c>
      <c r="CG20" s="56">
        <f t="shared" si="13"/>
        <v>0</v>
      </c>
      <c r="CH20" s="56">
        <f t="shared" si="14"/>
        <v>0</v>
      </c>
      <c r="CI20" s="56">
        <f t="shared" si="15"/>
        <v>0</v>
      </c>
      <c r="CJ20" s="56">
        <f t="shared" si="16"/>
        <v>0</v>
      </c>
      <c r="CK20" s="124">
        <f t="shared" si="17"/>
        <v>0</v>
      </c>
      <c r="CL20" s="56">
        <f t="shared" si="18"/>
        <v>0</v>
      </c>
      <c r="CM20" s="56">
        <f t="shared" si="19"/>
        <v>0</v>
      </c>
      <c r="CN20" s="56">
        <f t="shared" si="20"/>
        <v>0</v>
      </c>
      <c r="CO20" s="56">
        <f t="shared" si="21"/>
        <v>0</v>
      </c>
      <c r="CP20" s="56">
        <f t="shared" si="22"/>
        <v>0</v>
      </c>
      <c r="CQ20" s="56">
        <f t="shared" si="23"/>
        <v>0</v>
      </c>
      <c r="CR20" s="56">
        <f t="shared" si="24"/>
        <v>0</v>
      </c>
      <c r="CS20" s="56">
        <f t="shared" si="25"/>
        <v>0</v>
      </c>
      <c r="CT20" s="125">
        <f t="shared" si="26"/>
        <v>0</v>
      </c>
      <c r="CU20" s="125">
        <f t="shared" si="27"/>
        <v>0</v>
      </c>
      <c r="CV20" s="125">
        <f t="shared" si="28"/>
        <v>0</v>
      </c>
      <c r="CW20" s="125">
        <f t="shared" si="29"/>
        <v>0</v>
      </c>
      <c r="CX20" s="125">
        <f t="shared" si="30"/>
        <v>0</v>
      </c>
      <c r="CY20" s="125">
        <f t="shared" si="31"/>
        <v>0</v>
      </c>
      <c r="CZ20" s="125">
        <f t="shared" si="32"/>
        <v>0</v>
      </c>
      <c r="DA20" s="125">
        <f t="shared" si="33"/>
        <v>0</v>
      </c>
      <c r="DB20" s="125">
        <f t="shared" si="34"/>
        <v>0</v>
      </c>
    </row>
    <row r="21" spans="1:106" x14ac:dyDescent="0.2">
      <c r="A21" s="119">
        <f>Teilnehmerliste!A29</f>
        <v>10</v>
      </c>
      <c r="B21" s="120" t="str">
        <f>IF(Teilnehmerliste!B29="","",Teilnehmerliste!B29)</f>
        <v/>
      </c>
      <c r="C21" s="126" t="str">
        <f>IF(Teilnehmerliste!C29="","",Teilnehmerliste!C29)</f>
        <v/>
      </c>
      <c r="D21" s="121" t="str">
        <f>IF(Teilnehmerliste!G29="x","x",IF(Teilnehmerliste!G29="w","x"," "))</f>
        <v xml:space="preserve"> </v>
      </c>
      <c r="E21" s="6"/>
      <c r="F21" s="2"/>
      <c r="G21" s="2"/>
      <c r="H21" s="8"/>
      <c r="I21" s="37"/>
      <c r="J21" s="37"/>
      <c r="K21" s="17"/>
      <c r="L21" s="6"/>
      <c r="M21" s="2"/>
      <c r="N21" s="2"/>
      <c r="O21" s="2"/>
      <c r="P21" s="2"/>
      <c r="Q21" s="2"/>
      <c r="R21" s="5"/>
      <c r="S21" s="6"/>
      <c r="T21" s="2"/>
      <c r="U21" s="2"/>
      <c r="V21" s="4"/>
      <c r="W21" s="4"/>
      <c r="X21" s="4"/>
      <c r="Y21" s="5"/>
      <c r="Z21" s="6"/>
      <c r="AA21" s="2"/>
      <c r="AB21" s="2"/>
      <c r="AC21" s="4"/>
      <c r="AD21" s="4"/>
      <c r="AE21" s="4"/>
      <c r="AF21" s="5"/>
      <c r="AG21" s="6"/>
      <c r="AH21" s="2"/>
      <c r="AI21" s="2"/>
      <c r="AJ21" s="4"/>
      <c r="AK21" s="4"/>
      <c r="AL21" s="4"/>
      <c r="AM21" s="5"/>
      <c r="AN21" s="6"/>
      <c r="AO21" s="2"/>
      <c r="AP21" s="2"/>
      <c r="AQ21" s="4"/>
      <c r="AR21" s="4"/>
      <c r="AS21" s="4"/>
      <c r="AT21" s="5"/>
      <c r="AU21" s="6"/>
      <c r="AV21" s="2"/>
      <c r="AW21" s="2"/>
      <c r="AX21" s="4"/>
      <c r="AY21" s="4"/>
      <c r="AZ21" s="4"/>
      <c r="BA21" s="5"/>
      <c r="BB21" s="6"/>
      <c r="BC21" s="2"/>
      <c r="BD21" s="2"/>
      <c r="BE21" s="4"/>
      <c r="BF21" s="4"/>
      <c r="BG21" s="4"/>
      <c r="BH21" s="5"/>
      <c r="BI21" s="6"/>
      <c r="BJ21" s="2"/>
      <c r="BK21" s="2"/>
      <c r="BL21" s="4"/>
      <c r="BM21" s="4"/>
      <c r="BN21" s="4"/>
      <c r="BO21" s="5"/>
      <c r="BP21" s="18"/>
      <c r="BQ21" s="32"/>
      <c r="BR21" s="19"/>
      <c r="BS21" s="35"/>
      <c r="BT21" s="20"/>
      <c r="BU21" s="21"/>
      <c r="BV21" s="122" t="str">
        <f>Teilnehmerliste!H29</f>
        <v/>
      </c>
      <c r="BW21" s="122" t="str">
        <f>Teilnehmerliste!I29</f>
        <v/>
      </c>
      <c r="BX21" s="122" t="str">
        <f>Teilnehmerliste!J29</f>
        <v/>
      </c>
      <c r="BY21" s="123">
        <f t="shared" si="5"/>
        <v>0</v>
      </c>
      <c r="BZ21" s="123">
        <f t="shared" si="6"/>
        <v>0</v>
      </c>
      <c r="CA21" s="56">
        <f t="shared" si="7"/>
        <v>0</v>
      </c>
      <c r="CB21" s="124">
        <f t="shared" si="8"/>
        <v>0</v>
      </c>
      <c r="CC21" s="56">
        <f t="shared" si="9"/>
        <v>0</v>
      </c>
      <c r="CD21" s="56">
        <f t="shared" si="10"/>
        <v>0</v>
      </c>
      <c r="CE21" s="56">
        <f t="shared" si="11"/>
        <v>0</v>
      </c>
      <c r="CF21" s="56">
        <f t="shared" si="12"/>
        <v>0</v>
      </c>
      <c r="CG21" s="56">
        <f t="shared" si="13"/>
        <v>0</v>
      </c>
      <c r="CH21" s="56">
        <f t="shared" si="14"/>
        <v>0</v>
      </c>
      <c r="CI21" s="56">
        <f t="shared" si="15"/>
        <v>0</v>
      </c>
      <c r="CJ21" s="56">
        <f t="shared" si="16"/>
        <v>0</v>
      </c>
      <c r="CK21" s="124">
        <f t="shared" si="17"/>
        <v>0</v>
      </c>
      <c r="CL21" s="56">
        <f t="shared" si="18"/>
        <v>0</v>
      </c>
      <c r="CM21" s="56">
        <f t="shared" si="19"/>
        <v>0</v>
      </c>
      <c r="CN21" s="56">
        <f t="shared" si="20"/>
        <v>0</v>
      </c>
      <c r="CO21" s="56">
        <f t="shared" si="21"/>
        <v>0</v>
      </c>
      <c r="CP21" s="56">
        <f t="shared" si="22"/>
        <v>0</v>
      </c>
      <c r="CQ21" s="56">
        <f t="shared" si="23"/>
        <v>0</v>
      </c>
      <c r="CR21" s="56">
        <f t="shared" si="24"/>
        <v>0</v>
      </c>
      <c r="CS21" s="56">
        <f t="shared" si="25"/>
        <v>0</v>
      </c>
      <c r="CT21" s="125">
        <f t="shared" si="26"/>
        <v>0</v>
      </c>
      <c r="CU21" s="125">
        <f t="shared" si="27"/>
        <v>0</v>
      </c>
      <c r="CV21" s="125">
        <f t="shared" si="28"/>
        <v>0</v>
      </c>
      <c r="CW21" s="125">
        <f t="shared" si="29"/>
        <v>0</v>
      </c>
      <c r="CX21" s="125">
        <f t="shared" si="30"/>
        <v>0</v>
      </c>
      <c r="CY21" s="125">
        <f t="shared" si="31"/>
        <v>0</v>
      </c>
      <c r="CZ21" s="125">
        <f t="shared" si="32"/>
        <v>0</v>
      </c>
      <c r="DA21" s="125">
        <f t="shared" si="33"/>
        <v>0</v>
      </c>
      <c r="DB21" s="125">
        <f t="shared" si="34"/>
        <v>0</v>
      </c>
    </row>
    <row r="22" spans="1:106" x14ac:dyDescent="0.2">
      <c r="A22" s="119">
        <f>Teilnehmerliste!A30</f>
        <v>11</v>
      </c>
      <c r="B22" s="120" t="str">
        <f>IF(Teilnehmerliste!B30="","",Teilnehmerliste!B30)</f>
        <v/>
      </c>
      <c r="C22" s="126" t="str">
        <f>IF(Teilnehmerliste!C30="","",Teilnehmerliste!C30)</f>
        <v/>
      </c>
      <c r="D22" s="121" t="str">
        <f>IF(Teilnehmerliste!G30="x","x",IF(Teilnehmerliste!G30="w","x"," "))</f>
        <v xml:space="preserve"> </v>
      </c>
      <c r="E22" s="6"/>
      <c r="F22" s="2"/>
      <c r="G22" s="2"/>
      <c r="H22" s="8"/>
      <c r="I22" s="37"/>
      <c r="J22" s="37"/>
      <c r="K22" s="17"/>
      <c r="L22" s="6"/>
      <c r="M22" s="2"/>
      <c r="N22" s="2"/>
      <c r="O22" s="2"/>
      <c r="P22" s="2"/>
      <c r="Q22" s="2"/>
      <c r="R22" s="5"/>
      <c r="S22" s="6"/>
      <c r="T22" s="2"/>
      <c r="U22" s="2"/>
      <c r="V22" s="4"/>
      <c r="W22" s="4"/>
      <c r="X22" s="4"/>
      <c r="Y22" s="5"/>
      <c r="Z22" s="6"/>
      <c r="AA22" s="2"/>
      <c r="AB22" s="2"/>
      <c r="AC22" s="4"/>
      <c r="AD22" s="4"/>
      <c r="AE22" s="4"/>
      <c r="AF22" s="5"/>
      <c r="AG22" s="6"/>
      <c r="AH22" s="2"/>
      <c r="AI22" s="2"/>
      <c r="AJ22" s="4"/>
      <c r="AK22" s="4"/>
      <c r="AL22" s="4"/>
      <c r="AM22" s="5"/>
      <c r="AN22" s="6"/>
      <c r="AO22" s="2"/>
      <c r="AP22" s="2"/>
      <c r="AQ22" s="4"/>
      <c r="AR22" s="4"/>
      <c r="AS22" s="4"/>
      <c r="AT22" s="5"/>
      <c r="AU22" s="6"/>
      <c r="AV22" s="2"/>
      <c r="AW22" s="2"/>
      <c r="AX22" s="4"/>
      <c r="AY22" s="4"/>
      <c r="AZ22" s="4"/>
      <c r="BA22" s="5"/>
      <c r="BB22" s="6"/>
      <c r="BC22" s="2"/>
      <c r="BD22" s="2"/>
      <c r="BE22" s="4"/>
      <c r="BF22" s="4"/>
      <c r="BG22" s="4"/>
      <c r="BH22" s="5"/>
      <c r="BI22" s="6"/>
      <c r="BJ22" s="2"/>
      <c r="BK22" s="2"/>
      <c r="BL22" s="4"/>
      <c r="BM22" s="4"/>
      <c r="BN22" s="4"/>
      <c r="BO22" s="5"/>
      <c r="BP22" s="18"/>
      <c r="BQ22" s="32"/>
      <c r="BR22" s="19"/>
      <c r="BS22" s="35"/>
      <c r="BT22" s="20"/>
      <c r="BU22" s="21"/>
      <c r="BV22" s="122" t="str">
        <f>Teilnehmerliste!H30</f>
        <v/>
      </c>
      <c r="BW22" s="122" t="str">
        <f>Teilnehmerliste!I30</f>
        <v/>
      </c>
      <c r="BX22" s="122" t="str">
        <f>Teilnehmerliste!J30</f>
        <v/>
      </c>
      <c r="BY22" s="123">
        <f t="shared" si="5"/>
        <v>0</v>
      </c>
      <c r="BZ22" s="123">
        <f t="shared" si="6"/>
        <v>0</v>
      </c>
      <c r="CA22" s="56">
        <f t="shared" si="7"/>
        <v>0</v>
      </c>
      <c r="CB22" s="124">
        <f t="shared" si="8"/>
        <v>0</v>
      </c>
      <c r="CC22" s="56">
        <f t="shared" si="9"/>
        <v>0</v>
      </c>
      <c r="CD22" s="56">
        <f t="shared" si="10"/>
        <v>0</v>
      </c>
      <c r="CE22" s="56">
        <f t="shared" si="11"/>
        <v>0</v>
      </c>
      <c r="CF22" s="56">
        <f t="shared" si="12"/>
        <v>0</v>
      </c>
      <c r="CG22" s="56">
        <f t="shared" si="13"/>
        <v>0</v>
      </c>
      <c r="CH22" s="56">
        <f t="shared" si="14"/>
        <v>0</v>
      </c>
      <c r="CI22" s="56">
        <f t="shared" si="15"/>
        <v>0</v>
      </c>
      <c r="CJ22" s="56">
        <f t="shared" si="16"/>
        <v>0</v>
      </c>
      <c r="CK22" s="124">
        <f t="shared" si="17"/>
        <v>0</v>
      </c>
      <c r="CL22" s="56">
        <f t="shared" si="18"/>
        <v>0</v>
      </c>
      <c r="CM22" s="56">
        <f t="shared" si="19"/>
        <v>0</v>
      </c>
      <c r="CN22" s="56">
        <f t="shared" si="20"/>
        <v>0</v>
      </c>
      <c r="CO22" s="56">
        <f t="shared" si="21"/>
        <v>0</v>
      </c>
      <c r="CP22" s="56">
        <f t="shared" si="22"/>
        <v>0</v>
      </c>
      <c r="CQ22" s="56">
        <f t="shared" si="23"/>
        <v>0</v>
      </c>
      <c r="CR22" s="56">
        <f t="shared" si="24"/>
        <v>0</v>
      </c>
      <c r="CS22" s="56">
        <f t="shared" si="25"/>
        <v>0</v>
      </c>
      <c r="CT22" s="125">
        <f t="shared" si="26"/>
        <v>0</v>
      </c>
      <c r="CU22" s="125">
        <f t="shared" si="27"/>
        <v>0</v>
      </c>
      <c r="CV22" s="125">
        <f t="shared" si="28"/>
        <v>0</v>
      </c>
      <c r="CW22" s="125">
        <f t="shared" si="29"/>
        <v>0</v>
      </c>
      <c r="CX22" s="125">
        <f t="shared" si="30"/>
        <v>0</v>
      </c>
      <c r="CY22" s="125">
        <f t="shared" si="31"/>
        <v>0</v>
      </c>
      <c r="CZ22" s="125">
        <f t="shared" si="32"/>
        <v>0</v>
      </c>
      <c r="DA22" s="125">
        <f t="shared" si="33"/>
        <v>0</v>
      </c>
      <c r="DB22" s="125">
        <f t="shared" si="34"/>
        <v>0</v>
      </c>
    </row>
    <row r="23" spans="1:106" x14ac:dyDescent="0.2">
      <c r="A23" s="119">
        <f>Teilnehmerliste!A31</f>
        <v>12</v>
      </c>
      <c r="B23" s="120" t="str">
        <f>IF(Teilnehmerliste!B31="","",Teilnehmerliste!B31)</f>
        <v/>
      </c>
      <c r="C23" s="126" t="str">
        <f>IF(Teilnehmerliste!C31="","",Teilnehmerliste!C31)</f>
        <v/>
      </c>
      <c r="D23" s="121" t="str">
        <f>IF(Teilnehmerliste!G31="x","x",IF(Teilnehmerliste!G31="w","x"," "))</f>
        <v xml:space="preserve"> </v>
      </c>
      <c r="E23" s="6"/>
      <c r="F23" s="2"/>
      <c r="G23" s="2"/>
      <c r="H23" s="8"/>
      <c r="I23" s="37"/>
      <c r="J23" s="37"/>
      <c r="K23" s="17"/>
      <c r="L23" s="6"/>
      <c r="M23" s="2"/>
      <c r="N23" s="2"/>
      <c r="O23" s="2"/>
      <c r="P23" s="2"/>
      <c r="Q23" s="2"/>
      <c r="R23" s="5"/>
      <c r="S23" s="6"/>
      <c r="T23" s="2"/>
      <c r="U23" s="2"/>
      <c r="V23" s="4"/>
      <c r="W23" s="4"/>
      <c r="X23" s="4"/>
      <c r="Y23" s="5"/>
      <c r="Z23" s="6"/>
      <c r="AA23" s="2"/>
      <c r="AB23" s="2"/>
      <c r="AC23" s="4"/>
      <c r="AD23" s="4"/>
      <c r="AE23" s="4"/>
      <c r="AF23" s="5"/>
      <c r="AG23" s="6"/>
      <c r="AH23" s="2"/>
      <c r="AI23" s="2"/>
      <c r="AJ23" s="4"/>
      <c r="AK23" s="4"/>
      <c r="AL23" s="4"/>
      <c r="AM23" s="5"/>
      <c r="AN23" s="6"/>
      <c r="AO23" s="2"/>
      <c r="AP23" s="2"/>
      <c r="AQ23" s="4"/>
      <c r="AR23" s="4"/>
      <c r="AS23" s="4"/>
      <c r="AT23" s="5"/>
      <c r="AU23" s="6"/>
      <c r="AV23" s="2"/>
      <c r="AW23" s="2"/>
      <c r="AX23" s="4"/>
      <c r="AY23" s="4"/>
      <c r="AZ23" s="4"/>
      <c r="BA23" s="5"/>
      <c r="BB23" s="6"/>
      <c r="BC23" s="2"/>
      <c r="BD23" s="2"/>
      <c r="BE23" s="4"/>
      <c r="BF23" s="4"/>
      <c r="BG23" s="4"/>
      <c r="BH23" s="5"/>
      <c r="BI23" s="6"/>
      <c r="BJ23" s="2"/>
      <c r="BK23" s="2"/>
      <c r="BL23" s="4"/>
      <c r="BM23" s="4"/>
      <c r="BN23" s="4"/>
      <c r="BO23" s="5"/>
      <c r="BP23" s="18"/>
      <c r="BQ23" s="32"/>
      <c r="BR23" s="19"/>
      <c r="BS23" s="35"/>
      <c r="BT23" s="20"/>
      <c r="BU23" s="21"/>
      <c r="BV23" s="122" t="str">
        <f>Teilnehmerliste!H31</f>
        <v/>
      </c>
      <c r="BW23" s="122" t="str">
        <f>Teilnehmerliste!I31</f>
        <v/>
      </c>
      <c r="BX23" s="122" t="str">
        <f>Teilnehmerliste!J31</f>
        <v/>
      </c>
      <c r="BY23" s="123">
        <f t="shared" si="5"/>
        <v>0</v>
      </c>
      <c r="BZ23" s="123">
        <f t="shared" si="6"/>
        <v>0</v>
      </c>
      <c r="CA23" s="56">
        <f t="shared" si="7"/>
        <v>0</v>
      </c>
      <c r="CB23" s="124">
        <f t="shared" si="8"/>
        <v>0</v>
      </c>
      <c r="CC23" s="56">
        <f t="shared" si="9"/>
        <v>0</v>
      </c>
      <c r="CD23" s="56">
        <f t="shared" si="10"/>
        <v>0</v>
      </c>
      <c r="CE23" s="56">
        <f t="shared" si="11"/>
        <v>0</v>
      </c>
      <c r="CF23" s="56">
        <f t="shared" si="12"/>
        <v>0</v>
      </c>
      <c r="CG23" s="56">
        <f t="shared" si="13"/>
        <v>0</v>
      </c>
      <c r="CH23" s="56">
        <f t="shared" si="14"/>
        <v>0</v>
      </c>
      <c r="CI23" s="56">
        <f t="shared" si="15"/>
        <v>0</v>
      </c>
      <c r="CJ23" s="56">
        <f t="shared" si="16"/>
        <v>0</v>
      </c>
      <c r="CK23" s="124">
        <f t="shared" si="17"/>
        <v>0</v>
      </c>
      <c r="CL23" s="56">
        <f t="shared" si="18"/>
        <v>0</v>
      </c>
      <c r="CM23" s="56">
        <f t="shared" si="19"/>
        <v>0</v>
      </c>
      <c r="CN23" s="56">
        <f t="shared" si="20"/>
        <v>0</v>
      </c>
      <c r="CO23" s="56">
        <f t="shared" si="21"/>
        <v>0</v>
      </c>
      <c r="CP23" s="56">
        <f t="shared" si="22"/>
        <v>0</v>
      </c>
      <c r="CQ23" s="56">
        <f t="shared" si="23"/>
        <v>0</v>
      </c>
      <c r="CR23" s="56">
        <f t="shared" si="24"/>
        <v>0</v>
      </c>
      <c r="CS23" s="56">
        <f t="shared" si="25"/>
        <v>0</v>
      </c>
      <c r="CT23" s="125">
        <f t="shared" si="26"/>
        <v>0</v>
      </c>
      <c r="CU23" s="125">
        <f t="shared" si="27"/>
        <v>0</v>
      </c>
      <c r="CV23" s="125">
        <f t="shared" si="28"/>
        <v>0</v>
      </c>
      <c r="CW23" s="125">
        <f t="shared" si="29"/>
        <v>0</v>
      </c>
      <c r="CX23" s="125">
        <f t="shared" si="30"/>
        <v>0</v>
      </c>
      <c r="CY23" s="125">
        <f t="shared" si="31"/>
        <v>0</v>
      </c>
      <c r="CZ23" s="125">
        <f t="shared" si="32"/>
        <v>0</v>
      </c>
      <c r="DA23" s="125">
        <f t="shared" si="33"/>
        <v>0</v>
      </c>
      <c r="DB23" s="125">
        <f t="shared" si="34"/>
        <v>0</v>
      </c>
    </row>
    <row r="24" spans="1:106" x14ac:dyDescent="0.2">
      <c r="A24" s="119">
        <f>Teilnehmerliste!A32</f>
        <v>13</v>
      </c>
      <c r="B24" s="120" t="str">
        <f>IF(Teilnehmerliste!B32="","",Teilnehmerliste!B32)</f>
        <v/>
      </c>
      <c r="C24" s="126" t="str">
        <f>IF(Teilnehmerliste!C32="","",Teilnehmerliste!C32)</f>
        <v/>
      </c>
      <c r="D24" s="121" t="str">
        <f>IF(Teilnehmerliste!G32="x","x",IF(Teilnehmerliste!G32="w","x"," "))</f>
        <v xml:space="preserve"> </v>
      </c>
      <c r="E24" s="6"/>
      <c r="F24" s="2"/>
      <c r="G24" s="2"/>
      <c r="H24" s="8"/>
      <c r="I24" s="37"/>
      <c r="J24" s="37"/>
      <c r="K24" s="17"/>
      <c r="L24" s="6"/>
      <c r="M24" s="2"/>
      <c r="N24" s="2"/>
      <c r="O24" s="2"/>
      <c r="P24" s="2"/>
      <c r="Q24" s="2"/>
      <c r="R24" s="5"/>
      <c r="S24" s="6"/>
      <c r="T24" s="2"/>
      <c r="U24" s="2"/>
      <c r="V24" s="4"/>
      <c r="W24" s="4"/>
      <c r="X24" s="4"/>
      <c r="Y24" s="5"/>
      <c r="Z24" s="6"/>
      <c r="AA24" s="2"/>
      <c r="AB24" s="2"/>
      <c r="AC24" s="4"/>
      <c r="AD24" s="4"/>
      <c r="AE24" s="4"/>
      <c r="AF24" s="5"/>
      <c r="AG24" s="6"/>
      <c r="AH24" s="2"/>
      <c r="AI24" s="2"/>
      <c r="AJ24" s="4"/>
      <c r="AK24" s="4"/>
      <c r="AL24" s="4"/>
      <c r="AM24" s="5"/>
      <c r="AN24" s="6"/>
      <c r="AO24" s="2"/>
      <c r="AP24" s="2"/>
      <c r="AQ24" s="4"/>
      <c r="AR24" s="4"/>
      <c r="AS24" s="4"/>
      <c r="AT24" s="5"/>
      <c r="AU24" s="6"/>
      <c r="AV24" s="2"/>
      <c r="AW24" s="2"/>
      <c r="AX24" s="4"/>
      <c r="AY24" s="4"/>
      <c r="AZ24" s="4"/>
      <c r="BA24" s="5"/>
      <c r="BB24" s="6"/>
      <c r="BC24" s="2"/>
      <c r="BD24" s="2"/>
      <c r="BE24" s="4"/>
      <c r="BF24" s="4"/>
      <c r="BG24" s="4"/>
      <c r="BH24" s="5"/>
      <c r="BI24" s="6"/>
      <c r="BJ24" s="2"/>
      <c r="BK24" s="2"/>
      <c r="BL24" s="4"/>
      <c r="BM24" s="4"/>
      <c r="BN24" s="4"/>
      <c r="BO24" s="5"/>
      <c r="BP24" s="18"/>
      <c r="BQ24" s="32"/>
      <c r="BR24" s="19"/>
      <c r="BS24" s="35"/>
      <c r="BT24" s="20"/>
      <c r="BU24" s="21"/>
      <c r="BV24" s="122" t="str">
        <f>Teilnehmerliste!H32</f>
        <v/>
      </c>
      <c r="BW24" s="122" t="str">
        <f>Teilnehmerliste!I32</f>
        <v/>
      </c>
      <c r="BX24" s="122" t="str">
        <f>Teilnehmerliste!J32</f>
        <v/>
      </c>
      <c r="BY24" s="123">
        <f>IF(BV24="x",1,0)</f>
        <v>0</v>
      </c>
      <c r="BZ24" s="123">
        <f t="shared" si="6"/>
        <v>0</v>
      </c>
      <c r="CA24" s="56">
        <f t="shared" si="7"/>
        <v>0</v>
      </c>
      <c r="CB24" s="124">
        <f t="shared" si="8"/>
        <v>0</v>
      </c>
      <c r="CC24" s="56">
        <f t="shared" si="9"/>
        <v>0</v>
      </c>
      <c r="CD24" s="56">
        <f t="shared" si="10"/>
        <v>0</v>
      </c>
      <c r="CE24" s="56">
        <f t="shared" si="11"/>
        <v>0</v>
      </c>
      <c r="CF24" s="56">
        <f t="shared" si="12"/>
        <v>0</v>
      </c>
      <c r="CG24" s="56">
        <f t="shared" si="13"/>
        <v>0</v>
      </c>
      <c r="CH24" s="56">
        <f t="shared" si="14"/>
        <v>0</v>
      </c>
      <c r="CI24" s="56">
        <f t="shared" si="15"/>
        <v>0</v>
      </c>
      <c r="CJ24" s="56">
        <f t="shared" si="16"/>
        <v>0</v>
      </c>
      <c r="CK24" s="124">
        <f t="shared" si="17"/>
        <v>0</v>
      </c>
      <c r="CL24" s="56">
        <f t="shared" si="18"/>
        <v>0</v>
      </c>
      <c r="CM24" s="56">
        <f t="shared" si="19"/>
        <v>0</v>
      </c>
      <c r="CN24" s="56">
        <f t="shared" si="20"/>
        <v>0</v>
      </c>
      <c r="CO24" s="56">
        <f t="shared" si="21"/>
        <v>0</v>
      </c>
      <c r="CP24" s="56">
        <f t="shared" si="22"/>
        <v>0</v>
      </c>
      <c r="CQ24" s="56">
        <f t="shared" si="23"/>
        <v>0</v>
      </c>
      <c r="CR24" s="56">
        <f t="shared" si="24"/>
        <v>0</v>
      </c>
      <c r="CS24" s="56">
        <f t="shared" si="25"/>
        <v>0</v>
      </c>
      <c r="CT24" s="125">
        <f t="shared" si="26"/>
        <v>0</v>
      </c>
      <c r="CU24" s="125">
        <f t="shared" si="27"/>
        <v>0</v>
      </c>
      <c r="CV24" s="125">
        <f t="shared" si="28"/>
        <v>0</v>
      </c>
      <c r="CW24" s="125">
        <f t="shared" si="29"/>
        <v>0</v>
      </c>
      <c r="CX24" s="125">
        <f t="shared" si="30"/>
        <v>0</v>
      </c>
      <c r="CY24" s="125">
        <f t="shared" si="31"/>
        <v>0</v>
      </c>
      <c r="CZ24" s="125">
        <f t="shared" si="32"/>
        <v>0</v>
      </c>
      <c r="DA24" s="125">
        <f t="shared" si="33"/>
        <v>0</v>
      </c>
      <c r="DB24" s="125">
        <f t="shared" si="34"/>
        <v>0</v>
      </c>
    </row>
    <row r="25" spans="1:106" x14ac:dyDescent="0.2">
      <c r="A25" s="119">
        <f>Teilnehmerliste!A33</f>
        <v>14</v>
      </c>
      <c r="B25" s="120" t="str">
        <f>IF(Teilnehmerliste!B33="","",Teilnehmerliste!B33)</f>
        <v/>
      </c>
      <c r="C25" s="126" t="str">
        <f>IF(Teilnehmerliste!C33="","",Teilnehmerliste!C33)</f>
        <v/>
      </c>
      <c r="D25" s="121" t="str">
        <f>IF(Teilnehmerliste!G33="x","x",IF(Teilnehmerliste!G33="w","x"," "))</f>
        <v xml:space="preserve"> </v>
      </c>
      <c r="E25" s="6"/>
      <c r="F25" s="2"/>
      <c r="G25" s="2"/>
      <c r="H25" s="8"/>
      <c r="I25" s="37"/>
      <c r="J25" s="37"/>
      <c r="K25" s="17"/>
      <c r="L25" s="6"/>
      <c r="M25" s="2"/>
      <c r="N25" s="2"/>
      <c r="O25" s="2"/>
      <c r="P25" s="2"/>
      <c r="Q25" s="2"/>
      <c r="R25" s="5"/>
      <c r="S25" s="6"/>
      <c r="T25" s="2"/>
      <c r="U25" s="2"/>
      <c r="V25" s="4"/>
      <c r="W25" s="4"/>
      <c r="X25" s="4"/>
      <c r="Y25" s="5"/>
      <c r="Z25" s="6"/>
      <c r="AA25" s="2"/>
      <c r="AB25" s="2"/>
      <c r="AC25" s="4"/>
      <c r="AD25" s="4"/>
      <c r="AE25" s="4"/>
      <c r="AF25" s="5"/>
      <c r="AG25" s="6"/>
      <c r="AH25" s="2"/>
      <c r="AI25" s="2"/>
      <c r="AJ25" s="4"/>
      <c r="AK25" s="4"/>
      <c r="AL25" s="4"/>
      <c r="AM25" s="5"/>
      <c r="AN25" s="6"/>
      <c r="AO25" s="2"/>
      <c r="AP25" s="2"/>
      <c r="AQ25" s="4"/>
      <c r="AR25" s="4"/>
      <c r="AS25" s="4"/>
      <c r="AT25" s="5"/>
      <c r="AU25" s="6"/>
      <c r="AV25" s="2"/>
      <c r="AW25" s="2"/>
      <c r="AX25" s="4"/>
      <c r="AY25" s="4"/>
      <c r="AZ25" s="4"/>
      <c r="BA25" s="5"/>
      <c r="BB25" s="6"/>
      <c r="BC25" s="2"/>
      <c r="BD25" s="2"/>
      <c r="BE25" s="4"/>
      <c r="BF25" s="4"/>
      <c r="BG25" s="4"/>
      <c r="BH25" s="5"/>
      <c r="BI25" s="6"/>
      <c r="BJ25" s="2"/>
      <c r="BK25" s="2"/>
      <c r="BL25" s="4"/>
      <c r="BM25" s="4"/>
      <c r="BN25" s="4"/>
      <c r="BO25" s="5"/>
      <c r="BP25" s="18"/>
      <c r="BQ25" s="32"/>
      <c r="BR25" s="19"/>
      <c r="BS25" s="35"/>
      <c r="BT25" s="20"/>
      <c r="BU25" s="21"/>
      <c r="BV25" s="122" t="str">
        <f>Teilnehmerliste!H33</f>
        <v/>
      </c>
      <c r="BW25" s="122" t="str">
        <f>Teilnehmerliste!I33</f>
        <v/>
      </c>
      <c r="BX25" s="122" t="str">
        <f>Teilnehmerliste!J33</f>
        <v/>
      </c>
      <c r="BY25" s="123">
        <f t="shared" ref="BY25:BY66" si="35">IF(BV25="x",1,0)</f>
        <v>0</v>
      </c>
      <c r="BZ25" s="123">
        <f t="shared" ref="BZ25:BZ66" si="36">IF(BW25="x",1,0)</f>
        <v>0</v>
      </c>
      <c r="CA25" s="56">
        <f t="shared" ref="CA25:CA66" si="37">COUNTIF(BX25,"x")</f>
        <v>0</v>
      </c>
      <c r="CB25" s="124">
        <f t="shared" si="8"/>
        <v>0</v>
      </c>
      <c r="CC25" s="56">
        <f t="shared" si="9"/>
        <v>0</v>
      </c>
      <c r="CD25" s="56">
        <f t="shared" si="10"/>
        <v>0</v>
      </c>
      <c r="CE25" s="56">
        <f t="shared" si="11"/>
        <v>0</v>
      </c>
      <c r="CF25" s="56">
        <f t="shared" si="12"/>
        <v>0</v>
      </c>
      <c r="CG25" s="56">
        <f t="shared" si="13"/>
        <v>0</v>
      </c>
      <c r="CH25" s="56">
        <f t="shared" si="14"/>
        <v>0</v>
      </c>
      <c r="CI25" s="56">
        <f t="shared" si="15"/>
        <v>0</v>
      </c>
      <c r="CJ25" s="56">
        <f t="shared" si="16"/>
        <v>0</v>
      </c>
      <c r="CK25" s="124">
        <f t="shared" si="17"/>
        <v>0</v>
      </c>
      <c r="CL25" s="56">
        <f t="shared" si="18"/>
        <v>0</v>
      </c>
      <c r="CM25" s="56">
        <f t="shared" si="19"/>
        <v>0</v>
      </c>
      <c r="CN25" s="56">
        <f t="shared" si="20"/>
        <v>0</v>
      </c>
      <c r="CO25" s="56">
        <f t="shared" si="21"/>
        <v>0</v>
      </c>
      <c r="CP25" s="56">
        <f t="shared" si="22"/>
        <v>0</v>
      </c>
      <c r="CQ25" s="56">
        <f t="shared" si="23"/>
        <v>0</v>
      </c>
      <c r="CR25" s="56">
        <f t="shared" si="24"/>
        <v>0</v>
      </c>
      <c r="CS25" s="56">
        <f t="shared" si="25"/>
        <v>0</v>
      </c>
      <c r="CT25" s="125">
        <f t="shared" si="26"/>
        <v>0</v>
      </c>
      <c r="CU25" s="125">
        <f t="shared" si="27"/>
        <v>0</v>
      </c>
      <c r="CV25" s="125">
        <f t="shared" si="28"/>
        <v>0</v>
      </c>
      <c r="CW25" s="125">
        <f t="shared" si="29"/>
        <v>0</v>
      </c>
      <c r="CX25" s="125">
        <f t="shared" si="30"/>
        <v>0</v>
      </c>
      <c r="CY25" s="125">
        <f t="shared" si="31"/>
        <v>0</v>
      </c>
      <c r="CZ25" s="125">
        <f t="shared" si="32"/>
        <v>0</v>
      </c>
      <c r="DA25" s="125">
        <f t="shared" si="33"/>
        <v>0</v>
      </c>
      <c r="DB25" s="125">
        <f t="shared" si="34"/>
        <v>0</v>
      </c>
    </row>
    <row r="26" spans="1:106" x14ac:dyDescent="0.2">
      <c r="A26" s="119">
        <f>Teilnehmerliste!A34</f>
        <v>15</v>
      </c>
      <c r="B26" s="120" t="str">
        <f>IF(Teilnehmerliste!B34="","",Teilnehmerliste!B34)</f>
        <v/>
      </c>
      <c r="C26" s="126" t="str">
        <f>IF(Teilnehmerliste!C34="","",Teilnehmerliste!C34)</f>
        <v/>
      </c>
      <c r="D26" s="121" t="str">
        <f>IF(Teilnehmerliste!G34="x","x",IF(Teilnehmerliste!G34="w","x"," "))</f>
        <v xml:space="preserve"> </v>
      </c>
      <c r="E26" s="6"/>
      <c r="F26" s="2"/>
      <c r="G26" s="2"/>
      <c r="H26" s="8"/>
      <c r="I26" s="37"/>
      <c r="J26" s="37"/>
      <c r="K26" s="17"/>
      <c r="L26" s="6"/>
      <c r="M26" s="2"/>
      <c r="N26" s="2"/>
      <c r="O26" s="2"/>
      <c r="P26" s="2"/>
      <c r="Q26" s="2"/>
      <c r="R26" s="5"/>
      <c r="S26" s="6"/>
      <c r="T26" s="2"/>
      <c r="U26" s="2"/>
      <c r="V26" s="4"/>
      <c r="W26" s="4"/>
      <c r="X26" s="4"/>
      <c r="Y26" s="5"/>
      <c r="Z26" s="6"/>
      <c r="AA26" s="2"/>
      <c r="AB26" s="2"/>
      <c r="AC26" s="4"/>
      <c r="AD26" s="4"/>
      <c r="AE26" s="4"/>
      <c r="AF26" s="5"/>
      <c r="AG26" s="6"/>
      <c r="AH26" s="2"/>
      <c r="AI26" s="2"/>
      <c r="AJ26" s="4"/>
      <c r="AK26" s="4"/>
      <c r="AL26" s="4"/>
      <c r="AM26" s="5"/>
      <c r="AN26" s="6"/>
      <c r="AO26" s="2"/>
      <c r="AP26" s="2"/>
      <c r="AQ26" s="4"/>
      <c r="AR26" s="4"/>
      <c r="AS26" s="4"/>
      <c r="AT26" s="5"/>
      <c r="AU26" s="6"/>
      <c r="AV26" s="2"/>
      <c r="AW26" s="2"/>
      <c r="AX26" s="4"/>
      <c r="AY26" s="4"/>
      <c r="AZ26" s="4"/>
      <c r="BA26" s="5"/>
      <c r="BB26" s="6"/>
      <c r="BC26" s="2"/>
      <c r="BD26" s="2"/>
      <c r="BE26" s="4"/>
      <c r="BF26" s="4"/>
      <c r="BG26" s="4"/>
      <c r="BH26" s="5"/>
      <c r="BI26" s="6"/>
      <c r="BJ26" s="2"/>
      <c r="BK26" s="2"/>
      <c r="BL26" s="4"/>
      <c r="BM26" s="4"/>
      <c r="BN26" s="4"/>
      <c r="BO26" s="5"/>
      <c r="BP26" s="18"/>
      <c r="BQ26" s="32"/>
      <c r="BR26" s="19"/>
      <c r="BS26" s="35"/>
      <c r="BT26" s="20"/>
      <c r="BU26" s="21"/>
      <c r="BV26" s="122" t="str">
        <f>Teilnehmerliste!H34</f>
        <v/>
      </c>
      <c r="BW26" s="122" t="str">
        <f>Teilnehmerliste!I34</f>
        <v/>
      </c>
      <c r="BX26" s="122" t="str">
        <f>Teilnehmerliste!J34</f>
        <v/>
      </c>
      <c r="BY26" s="123">
        <f t="shared" si="35"/>
        <v>0</v>
      </c>
      <c r="BZ26" s="123">
        <f t="shared" si="36"/>
        <v>0</v>
      </c>
      <c r="CA26" s="56">
        <f t="shared" si="37"/>
        <v>0</v>
      </c>
      <c r="CB26" s="124">
        <f t="shared" si="8"/>
        <v>0</v>
      </c>
      <c r="CC26" s="56">
        <f t="shared" si="9"/>
        <v>0</v>
      </c>
      <c r="CD26" s="56">
        <f t="shared" si="10"/>
        <v>0</v>
      </c>
      <c r="CE26" s="56">
        <f t="shared" si="11"/>
        <v>0</v>
      </c>
      <c r="CF26" s="56">
        <f t="shared" si="12"/>
        <v>0</v>
      </c>
      <c r="CG26" s="56">
        <f t="shared" si="13"/>
        <v>0</v>
      </c>
      <c r="CH26" s="56">
        <f t="shared" si="14"/>
        <v>0</v>
      </c>
      <c r="CI26" s="56">
        <f t="shared" si="15"/>
        <v>0</v>
      </c>
      <c r="CJ26" s="56">
        <f t="shared" si="16"/>
        <v>0</v>
      </c>
      <c r="CK26" s="124">
        <f t="shared" si="17"/>
        <v>0</v>
      </c>
      <c r="CL26" s="56">
        <f t="shared" si="18"/>
        <v>0</v>
      </c>
      <c r="CM26" s="56">
        <f t="shared" si="19"/>
        <v>0</v>
      </c>
      <c r="CN26" s="56">
        <f t="shared" si="20"/>
        <v>0</v>
      </c>
      <c r="CO26" s="56">
        <f t="shared" si="21"/>
        <v>0</v>
      </c>
      <c r="CP26" s="56">
        <f t="shared" si="22"/>
        <v>0</v>
      </c>
      <c r="CQ26" s="56">
        <f t="shared" si="23"/>
        <v>0</v>
      </c>
      <c r="CR26" s="56">
        <f t="shared" si="24"/>
        <v>0</v>
      </c>
      <c r="CS26" s="56">
        <f t="shared" si="25"/>
        <v>0</v>
      </c>
      <c r="CT26" s="125">
        <f t="shared" si="26"/>
        <v>0</v>
      </c>
      <c r="CU26" s="125">
        <f t="shared" si="27"/>
        <v>0</v>
      </c>
      <c r="CV26" s="125">
        <f t="shared" si="28"/>
        <v>0</v>
      </c>
      <c r="CW26" s="125">
        <f t="shared" si="29"/>
        <v>0</v>
      </c>
      <c r="CX26" s="125">
        <f t="shared" si="30"/>
        <v>0</v>
      </c>
      <c r="CY26" s="125">
        <f t="shared" si="31"/>
        <v>0</v>
      </c>
      <c r="CZ26" s="125">
        <f t="shared" si="32"/>
        <v>0</v>
      </c>
      <c r="DA26" s="125">
        <f t="shared" si="33"/>
        <v>0</v>
      </c>
      <c r="DB26" s="125">
        <f t="shared" si="34"/>
        <v>0</v>
      </c>
    </row>
    <row r="27" spans="1:106" x14ac:dyDescent="0.2">
      <c r="A27" s="119">
        <f>Teilnehmerliste!A35</f>
        <v>16</v>
      </c>
      <c r="B27" s="120" t="str">
        <f>IF(Teilnehmerliste!B35="","",Teilnehmerliste!B35)</f>
        <v/>
      </c>
      <c r="C27" s="126" t="str">
        <f>IF(Teilnehmerliste!C35="","",Teilnehmerliste!C35)</f>
        <v/>
      </c>
      <c r="D27" s="121" t="str">
        <f>IF(Teilnehmerliste!G35="x","x",IF(Teilnehmerliste!G35="w","x"," "))</f>
        <v xml:space="preserve"> </v>
      </c>
      <c r="E27" s="6"/>
      <c r="F27" s="2"/>
      <c r="G27" s="2"/>
      <c r="H27" s="8"/>
      <c r="I27" s="37"/>
      <c r="J27" s="37"/>
      <c r="K27" s="17"/>
      <c r="L27" s="6"/>
      <c r="M27" s="2"/>
      <c r="N27" s="2"/>
      <c r="O27" s="2"/>
      <c r="P27" s="2"/>
      <c r="Q27" s="2"/>
      <c r="R27" s="5"/>
      <c r="S27" s="6"/>
      <c r="T27" s="2"/>
      <c r="U27" s="2"/>
      <c r="V27" s="4"/>
      <c r="W27" s="4"/>
      <c r="X27" s="4"/>
      <c r="Y27" s="5"/>
      <c r="Z27" s="6"/>
      <c r="AA27" s="2"/>
      <c r="AB27" s="2"/>
      <c r="AC27" s="4"/>
      <c r="AD27" s="4"/>
      <c r="AE27" s="4"/>
      <c r="AF27" s="5"/>
      <c r="AG27" s="6"/>
      <c r="AH27" s="2"/>
      <c r="AI27" s="2"/>
      <c r="AJ27" s="4"/>
      <c r="AK27" s="4"/>
      <c r="AL27" s="4"/>
      <c r="AM27" s="5"/>
      <c r="AN27" s="6"/>
      <c r="AO27" s="2"/>
      <c r="AP27" s="2"/>
      <c r="AQ27" s="4"/>
      <c r="AR27" s="4"/>
      <c r="AS27" s="4"/>
      <c r="AT27" s="5"/>
      <c r="AU27" s="6"/>
      <c r="AV27" s="2"/>
      <c r="AW27" s="2"/>
      <c r="AX27" s="4"/>
      <c r="AY27" s="4"/>
      <c r="AZ27" s="4"/>
      <c r="BA27" s="5"/>
      <c r="BB27" s="6"/>
      <c r="BC27" s="2"/>
      <c r="BD27" s="2"/>
      <c r="BE27" s="4"/>
      <c r="BF27" s="4"/>
      <c r="BG27" s="4"/>
      <c r="BH27" s="5"/>
      <c r="BI27" s="6"/>
      <c r="BJ27" s="2"/>
      <c r="BK27" s="2"/>
      <c r="BL27" s="4"/>
      <c r="BM27" s="4"/>
      <c r="BN27" s="4"/>
      <c r="BO27" s="5"/>
      <c r="BP27" s="18"/>
      <c r="BQ27" s="32"/>
      <c r="BR27" s="19"/>
      <c r="BS27" s="35"/>
      <c r="BT27" s="20"/>
      <c r="BU27" s="21"/>
      <c r="BV27" s="122" t="str">
        <f>Teilnehmerliste!H35</f>
        <v/>
      </c>
      <c r="BW27" s="122" t="str">
        <f>Teilnehmerliste!I35</f>
        <v/>
      </c>
      <c r="BX27" s="122" t="str">
        <f>Teilnehmerliste!J35</f>
        <v/>
      </c>
      <c r="BY27" s="123">
        <f t="shared" si="35"/>
        <v>0</v>
      </c>
      <c r="BZ27" s="123">
        <f t="shared" si="36"/>
        <v>0</v>
      </c>
      <c r="CA27" s="56">
        <f t="shared" si="37"/>
        <v>0</v>
      </c>
      <c r="CB27" s="124">
        <f t="shared" si="8"/>
        <v>0</v>
      </c>
      <c r="CC27" s="56">
        <f t="shared" si="9"/>
        <v>0</v>
      </c>
      <c r="CD27" s="56">
        <f t="shared" si="10"/>
        <v>0</v>
      </c>
      <c r="CE27" s="56">
        <f t="shared" si="11"/>
        <v>0</v>
      </c>
      <c r="CF27" s="56">
        <f t="shared" si="12"/>
        <v>0</v>
      </c>
      <c r="CG27" s="56">
        <f t="shared" si="13"/>
        <v>0</v>
      </c>
      <c r="CH27" s="56">
        <f t="shared" si="14"/>
        <v>0</v>
      </c>
      <c r="CI27" s="56">
        <f t="shared" si="15"/>
        <v>0</v>
      </c>
      <c r="CJ27" s="56">
        <f t="shared" si="16"/>
        <v>0</v>
      </c>
      <c r="CK27" s="124">
        <f t="shared" si="17"/>
        <v>0</v>
      </c>
      <c r="CL27" s="56">
        <f t="shared" si="18"/>
        <v>0</v>
      </c>
      <c r="CM27" s="56">
        <f t="shared" si="19"/>
        <v>0</v>
      </c>
      <c r="CN27" s="56">
        <f t="shared" si="20"/>
        <v>0</v>
      </c>
      <c r="CO27" s="56">
        <f t="shared" si="21"/>
        <v>0</v>
      </c>
      <c r="CP27" s="56">
        <f t="shared" si="22"/>
        <v>0</v>
      </c>
      <c r="CQ27" s="56">
        <f t="shared" si="23"/>
        <v>0</v>
      </c>
      <c r="CR27" s="56">
        <f t="shared" si="24"/>
        <v>0</v>
      </c>
      <c r="CS27" s="56">
        <f t="shared" si="25"/>
        <v>0</v>
      </c>
      <c r="CT27" s="125">
        <f t="shared" si="26"/>
        <v>0</v>
      </c>
      <c r="CU27" s="125">
        <f t="shared" si="27"/>
        <v>0</v>
      </c>
      <c r="CV27" s="125">
        <f t="shared" si="28"/>
        <v>0</v>
      </c>
      <c r="CW27" s="125">
        <f t="shared" si="29"/>
        <v>0</v>
      </c>
      <c r="CX27" s="125">
        <f t="shared" si="30"/>
        <v>0</v>
      </c>
      <c r="CY27" s="125">
        <f t="shared" si="31"/>
        <v>0</v>
      </c>
      <c r="CZ27" s="125">
        <f t="shared" si="32"/>
        <v>0</v>
      </c>
      <c r="DA27" s="125">
        <f t="shared" si="33"/>
        <v>0</v>
      </c>
      <c r="DB27" s="125">
        <f t="shared" si="34"/>
        <v>0</v>
      </c>
    </row>
    <row r="28" spans="1:106" x14ac:dyDescent="0.2">
      <c r="A28" s="119">
        <f>Teilnehmerliste!A36</f>
        <v>17</v>
      </c>
      <c r="B28" s="120" t="str">
        <f>IF(Teilnehmerliste!B36="","",Teilnehmerliste!B36)</f>
        <v/>
      </c>
      <c r="C28" s="126" t="str">
        <f>IF(Teilnehmerliste!C36="","",Teilnehmerliste!C36)</f>
        <v/>
      </c>
      <c r="D28" s="121" t="str">
        <f>IF(Teilnehmerliste!G36="x","x",IF(Teilnehmerliste!G36="w","x"," "))</f>
        <v xml:space="preserve"> </v>
      </c>
      <c r="E28" s="6"/>
      <c r="F28" s="2"/>
      <c r="G28" s="2"/>
      <c r="H28" s="8"/>
      <c r="I28" s="37"/>
      <c r="J28" s="37"/>
      <c r="K28" s="17"/>
      <c r="L28" s="6"/>
      <c r="M28" s="2"/>
      <c r="N28" s="2"/>
      <c r="O28" s="2"/>
      <c r="P28" s="2"/>
      <c r="Q28" s="2"/>
      <c r="R28" s="5"/>
      <c r="S28" s="6"/>
      <c r="T28" s="2"/>
      <c r="U28" s="2"/>
      <c r="V28" s="4"/>
      <c r="W28" s="4"/>
      <c r="X28" s="4"/>
      <c r="Y28" s="5"/>
      <c r="Z28" s="6"/>
      <c r="AA28" s="2"/>
      <c r="AB28" s="2"/>
      <c r="AC28" s="4"/>
      <c r="AD28" s="4"/>
      <c r="AE28" s="4"/>
      <c r="AF28" s="5"/>
      <c r="AG28" s="6"/>
      <c r="AH28" s="2"/>
      <c r="AI28" s="2"/>
      <c r="AJ28" s="4"/>
      <c r="AK28" s="4"/>
      <c r="AL28" s="4"/>
      <c r="AM28" s="5"/>
      <c r="AN28" s="6"/>
      <c r="AO28" s="2"/>
      <c r="AP28" s="2"/>
      <c r="AQ28" s="4"/>
      <c r="AR28" s="4"/>
      <c r="AS28" s="4"/>
      <c r="AT28" s="5"/>
      <c r="AU28" s="6"/>
      <c r="AV28" s="2"/>
      <c r="AW28" s="2"/>
      <c r="AX28" s="4"/>
      <c r="AY28" s="4"/>
      <c r="AZ28" s="4"/>
      <c r="BA28" s="5"/>
      <c r="BB28" s="6"/>
      <c r="BC28" s="2"/>
      <c r="BD28" s="2"/>
      <c r="BE28" s="4"/>
      <c r="BF28" s="4"/>
      <c r="BG28" s="4"/>
      <c r="BH28" s="5"/>
      <c r="BI28" s="6"/>
      <c r="BJ28" s="2"/>
      <c r="BK28" s="2"/>
      <c r="BL28" s="4"/>
      <c r="BM28" s="4"/>
      <c r="BN28" s="4"/>
      <c r="BO28" s="5"/>
      <c r="BP28" s="18"/>
      <c r="BQ28" s="32"/>
      <c r="BR28" s="19"/>
      <c r="BS28" s="35"/>
      <c r="BT28" s="20"/>
      <c r="BU28" s="21"/>
      <c r="BV28" s="122" t="str">
        <f>Teilnehmerliste!H36</f>
        <v/>
      </c>
      <c r="BW28" s="122" t="str">
        <f>Teilnehmerliste!I36</f>
        <v/>
      </c>
      <c r="BX28" s="122" t="str">
        <f>Teilnehmerliste!J36</f>
        <v/>
      </c>
      <c r="BY28" s="123">
        <f t="shared" si="35"/>
        <v>0</v>
      </c>
      <c r="BZ28" s="123">
        <f t="shared" si="36"/>
        <v>0</v>
      </c>
      <c r="CA28" s="56">
        <f t="shared" si="37"/>
        <v>0</v>
      </c>
      <c r="CB28" s="124">
        <f t="shared" si="8"/>
        <v>0</v>
      </c>
      <c r="CC28" s="56">
        <f t="shared" si="9"/>
        <v>0</v>
      </c>
      <c r="CD28" s="56">
        <f t="shared" si="10"/>
        <v>0</v>
      </c>
      <c r="CE28" s="56">
        <f t="shared" si="11"/>
        <v>0</v>
      </c>
      <c r="CF28" s="56">
        <f t="shared" si="12"/>
        <v>0</v>
      </c>
      <c r="CG28" s="56">
        <f t="shared" si="13"/>
        <v>0</v>
      </c>
      <c r="CH28" s="56">
        <f t="shared" si="14"/>
        <v>0</v>
      </c>
      <c r="CI28" s="56">
        <f t="shared" si="15"/>
        <v>0</v>
      </c>
      <c r="CJ28" s="56">
        <f t="shared" si="16"/>
        <v>0</v>
      </c>
      <c r="CK28" s="124">
        <f t="shared" si="17"/>
        <v>0</v>
      </c>
      <c r="CL28" s="56">
        <f t="shared" si="18"/>
        <v>0</v>
      </c>
      <c r="CM28" s="56">
        <f t="shared" si="19"/>
        <v>0</v>
      </c>
      <c r="CN28" s="56">
        <f t="shared" si="20"/>
        <v>0</v>
      </c>
      <c r="CO28" s="56">
        <f t="shared" si="21"/>
        <v>0</v>
      </c>
      <c r="CP28" s="56">
        <f t="shared" si="22"/>
        <v>0</v>
      </c>
      <c r="CQ28" s="56">
        <f t="shared" si="23"/>
        <v>0</v>
      </c>
      <c r="CR28" s="56">
        <f t="shared" si="24"/>
        <v>0</v>
      </c>
      <c r="CS28" s="56">
        <f t="shared" si="25"/>
        <v>0</v>
      </c>
      <c r="CT28" s="125">
        <f t="shared" si="26"/>
        <v>0</v>
      </c>
      <c r="CU28" s="125">
        <f t="shared" si="27"/>
        <v>0</v>
      </c>
      <c r="CV28" s="125">
        <f t="shared" si="28"/>
        <v>0</v>
      </c>
      <c r="CW28" s="125">
        <f t="shared" si="29"/>
        <v>0</v>
      </c>
      <c r="CX28" s="125">
        <f t="shared" si="30"/>
        <v>0</v>
      </c>
      <c r="CY28" s="125">
        <f t="shared" si="31"/>
        <v>0</v>
      </c>
      <c r="CZ28" s="125">
        <f t="shared" si="32"/>
        <v>0</v>
      </c>
      <c r="DA28" s="125">
        <f t="shared" si="33"/>
        <v>0</v>
      </c>
      <c r="DB28" s="125">
        <f t="shared" si="34"/>
        <v>0</v>
      </c>
    </row>
    <row r="29" spans="1:106" x14ac:dyDescent="0.2">
      <c r="A29" s="119">
        <f>Teilnehmerliste!A37</f>
        <v>18</v>
      </c>
      <c r="B29" s="120" t="str">
        <f>IF(Teilnehmerliste!B37="","",Teilnehmerliste!B37)</f>
        <v/>
      </c>
      <c r="C29" s="126" t="str">
        <f>IF(Teilnehmerliste!C37="","",Teilnehmerliste!C37)</f>
        <v/>
      </c>
      <c r="D29" s="121" t="str">
        <f>IF(Teilnehmerliste!G37="x","x",IF(Teilnehmerliste!G37="w","x"," "))</f>
        <v xml:space="preserve"> </v>
      </c>
      <c r="E29" s="6"/>
      <c r="F29" s="2"/>
      <c r="G29" s="2"/>
      <c r="H29" s="8"/>
      <c r="I29" s="37"/>
      <c r="J29" s="37"/>
      <c r="K29" s="17"/>
      <c r="L29" s="6"/>
      <c r="M29" s="2"/>
      <c r="N29" s="2"/>
      <c r="O29" s="2"/>
      <c r="P29" s="2"/>
      <c r="Q29" s="2"/>
      <c r="R29" s="5"/>
      <c r="S29" s="6"/>
      <c r="T29" s="2"/>
      <c r="U29" s="2"/>
      <c r="V29" s="4"/>
      <c r="W29" s="4"/>
      <c r="X29" s="4"/>
      <c r="Y29" s="5"/>
      <c r="Z29" s="6"/>
      <c r="AA29" s="2"/>
      <c r="AB29" s="2"/>
      <c r="AC29" s="4"/>
      <c r="AD29" s="4"/>
      <c r="AE29" s="4"/>
      <c r="AF29" s="5"/>
      <c r="AG29" s="6"/>
      <c r="AH29" s="2"/>
      <c r="AI29" s="2"/>
      <c r="AJ29" s="4"/>
      <c r="AK29" s="4"/>
      <c r="AL29" s="4"/>
      <c r="AM29" s="5"/>
      <c r="AN29" s="6"/>
      <c r="AO29" s="2"/>
      <c r="AP29" s="2"/>
      <c r="AQ29" s="4"/>
      <c r="AR29" s="4"/>
      <c r="AS29" s="4"/>
      <c r="AT29" s="5"/>
      <c r="AU29" s="6"/>
      <c r="AV29" s="2"/>
      <c r="AW29" s="2"/>
      <c r="AX29" s="4"/>
      <c r="AY29" s="4"/>
      <c r="AZ29" s="4"/>
      <c r="BA29" s="5"/>
      <c r="BB29" s="6"/>
      <c r="BC29" s="2"/>
      <c r="BD29" s="2"/>
      <c r="BE29" s="4"/>
      <c r="BF29" s="4"/>
      <c r="BG29" s="4"/>
      <c r="BH29" s="5"/>
      <c r="BI29" s="6"/>
      <c r="BJ29" s="2"/>
      <c r="BK29" s="2"/>
      <c r="BL29" s="4"/>
      <c r="BM29" s="4"/>
      <c r="BN29" s="4"/>
      <c r="BO29" s="5"/>
      <c r="BP29" s="18"/>
      <c r="BQ29" s="32"/>
      <c r="BR29" s="19"/>
      <c r="BS29" s="35"/>
      <c r="BT29" s="20"/>
      <c r="BU29" s="21"/>
      <c r="BV29" s="122" t="str">
        <f>Teilnehmerliste!H37</f>
        <v/>
      </c>
      <c r="BW29" s="122" t="str">
        <f>Teilnehmerliste!I37</f>
        <v/>
      </c>
      <c r="BX29" s="122" t="str">
        <f>Teilnehmerliste!J37</f>
        <v/>
      </c>
      <c r="BY29" s="123">
        <f t="shared" si="35"/>
        <v>0</v>
      </c>
      <c r="BZ29" s="123">
        <f t="shared" si="36"/>
        <v>0</v>
      </c>
      <c r="CA29" s="56">
        <f t="shared" si="37"/>
        <v>0</v>
      </c>
      <c r="CB29" s="124">
        <f t="shared" si="8"/>
        <v>0</v>
      </c>
      <c r="CC29" s="56">
        <f t="shared" si="9"/>
        <v>0</v>
      </c>
      <c r="CD29" s="56">
        <f t="shared" si="10"/>
        <v>0</v>
      </c>
      <c r="CE29" s="56">
        <f t="shared" si="11"/>
        <v>0</v>
      </c>
      <c r="CF29" s="56">
        <f t="shared" si="12"/>
        <v>0</v>
      </c>
      <c r="CG29" s="56">
        <f t="shared" si="13"/>
        <v>0</v>
      </c>
      <c r="CH29" s="56">
        <f t="shared" si="14"/>
        <v>0</v>
      </c>
      <c r="CI29" s="56">
        <f t="shared" si="15"/>
        <v>0</v>
      </c>
      <c r="CJ29" s="56">
        <f t="shared" si="16"/>
        <v>0</v>
      </c>
      <c r="CK29" s="124">
        <f t="shared" si="17"/>
        <v>0</v>
      </c>
      <c r="CL29" s="56">
        <f t="shared" si="18"/>
        <v>0</v>
      </c>
      <c r="CM29" s="56">
        <f t="shared" si="19"/>
        <v>0</v>
      </c>
      <c r="CN29" s="56">
        <f t="shared" si="20"/>
        <v>0</v>
      </c>
      <c r="CO29" s="56">
        <f t="shared" si="21"/>
        <v>0</v>
      </c>
      <c r="CP29" s="56">
        <f t="shared" si="22"/>
        <v>0</v>
      </c>
      <c r="CQ29" s="56">
        <f t="shared" si="23"/>
        <v>0</v>
      </c>
      <c r="CR29" s="56">
        <f t="shared" si="24"/>
        <v>0</v>
      </c>
      <c r="CS29" s="56">
        <f t="shared" si="25"/>
        <v>0</v>
      </c>
      <c r="CT29" s="125">
        <f t="shared" si="26"/>
        <v>0</v>
      </c>
      <c r="CU29" s="125">
        <f t="shared" si="27"/>
        <v>0</v>
      </c>
      <c r="CV29" s="125">
        <f t="shared" si="28"/>
        <v>0</v>
      </c>
      <c r="CW29" s="125">
        <f t="shared" si="29"/>
        <v>0</v>
      </c>
      <c r="CX29" s="125">
        <f t="shared" si="30"/>
        <v>0</v>
      </c>
      <c r="CY29" s="125">
        <f t="shared" si="31"/>
        <v>0</v>
      </c>
      <c r="CZ29" s="125">
        <f t="shared" si="32"/>
        <v>0</v>
      </c>
      <c r="DA29" s="125">
        <f t="shared" si="33"/>
        <v>0</v>
      </c>
      <c r="DB29" s="125">
        <f t="shared" si="34"/>
        <v>0</v>
      </c>
    </row>
    <row r="30" spans="1:106" x14ac:dyDescent="0.2">
      <c r="A30" s="119">
        <f>Teilnehmerliste!A38</f>
        <v>19</v>
      </c>
      <c r="B30" s="120" t="str">
        <f>IF(Teilnehmerliste!B38="","",Teilnehmerliste!B38)</f>
        <v/>
      </c>
      <c r="C30" s="126" t="str">
        <f>IF(Teilnehmerliste!C38="","",Teilnehmerliste!C38)</f>
        <v/>
      </c>
      <c r="D30" s="121" t="str">
        <f>IF(Teilnehmerliste!G38="x","x",IF(Teilnehmerliste!G38="w","x"," "))</f>
        <v xml:space="preserve"> </v>
      </c>
      <c r="E30" s="6"/>
      <c r="F30" s="2"/>
      <c r="G30" s="2"/>
      <c r="H30" s="8"/>
      <c r="I30" s="37"/>
      <c r="J30" s="37"/>
      <c r="K30" s="17"/>
      <c r="L30" s="6"/>
      <c r="M30" s="2"/>
      <c r="N30" s="2"/>
      <c r="O30" s="2"/>
      <c r="P30" s="2"/>
      <c r="Q30" s="2"/>
      <c r="R30" s="5"/>
      <c r="S30" s="6"/>
      <c r="T30" s="2"/>
      <c r="U30" s="2"/>
      <c r="V30" s="4"/>
      <c r="W30" s="4"/>
      <c r="X30" s="4"/>
      <c r="Y30" s="5"/>
      <c r="Z30" s="6"/>
      <c r="AA30" s="2"/>
      <c r="AB30" s="2"/>
      <c r="AC30" s="4"/>
      <c r="AD30" s="4"/>
      <c r="AE30" s="4"/>
      <c r="AF30" s="5"/>
      <c r="AG30" s="6"/>
      <c r="AH30" s="2"/>
      <c r="AI30" s="2"/>
      <c r="AJ30" s="4"/>
      <c r="AK30" s="4"/>
      <c r="AL30" s="4"/>
      <c r="AM30" s="5"/>
      <c r="AN30" s="6"/>
      <c r="AO30" s="2"/>
      <c r="AP30" s="2"/>
      <c r="AQ30" s="4"/>
      <c r="AR30" s="4"/>
      <c r="AS30" s="4"/>
      <c r="AT30" s="5"/>
      <c r="AU30" s="6"/>
      <c r="AV30" s="2"/>
      <c r="AW30" s="2"/>
      <c r="AX30" s="4"/>
      <c r="AY30" s="4"/>
      <c r="AZ30" s="4"/>
      <c r="BA30" s="5"/>
      <c r="BB30" s="6"/>
      <c r="BC30" s="2"/>
      <c r="BD30" s="2"/>
      <c r="BE30" s="4"/>
      <c r="BF30" s="4"/>
      <c r="BG30" s="4"/>
      <c r="BH30" s="5"/>
      <c r="BI30" s="6"/>
      <c r="BJ30" s="2"/>
      <c r="BK30" s="2"/>
      <c r="BL30" s="4"/>
      <c r="BM30" s="4"/>
      <c r="BN30" s="4"/>
      <c r="BO30" s="5"/>
      <c r="BP30" s="18"/>
      <c r="BQ30" s="32"/>
      <c r="BR30" s="19"/>
      <c r="BS30" s="35"/>
      <c r="BT30" s="20"/>
      <c r="BU30" s="21"/>
      <c r="BV30" s="122" t="str">
        <f>Teilnehmerliste!H38</f>
        <v/>
      </c>
      <c r="BW30" s="122" t="str">
        <f>Teilnehmerliste!I38</f>
        <v/>
      </c>
      <c r="BX30" s="122" t="str">
        <f>Teilnehmerliste!J38</f>
        <v/>
      </c>
      <c r="BY30" s="123">
        <f t="shared" si="35"/>
        <v>0</v>
      </c>
      <c r="BZ30" s="123">
        <f t="shared" si="36"/>
        <v>0</v>
      </c>
      <c r="CA30" s="56">
        <f t="shared" si="37"/>
        <v>0</v>
      </c>
      <c r="CB30" s="124">
        <f t="shared" si="8"/>
        <v>0</v>
      </c>
      <c r="CC30" s="56">
        <f t="shared" si="9"/>
        <v>0</v>
      </c>
      <c r="CD30" s="56">
        <f t="shared" si="10"/>
        <v>0</v>
      </c>
      <c r="CE30" s="56">
        <f t="shared" si="11"/>
        <v>0</v>
      </c>
      <c r="CF30" s="56">
        <f t="shared" si="12"/>
        <v>0</v>
      </c>
      <c r="CG30" s="56">
        <f t="shared" si="13"/>
        <v>0</v>
      </c>
      <c r="CH30" s="56">
        <f t="shared" si="14"/>
        <v>0</v>
      </c>
      <c r="CI30" s="56">
        <f t="shared" si="15"/>
        <v>0</v>
      </c>
      <c r="CJ30" s="56">
        <f t="shared" si="16"/>
        <v>0</v>
      </c>
      <c r="CK30" s="124">
        <f t="shared" si="17"/>
        <v>0</v>
      </c>
      <c r="CL30" s="56">
        <f t="shared" si="18"/>
        <v>0</v>
      </c>
      <c r="CM30" s="56">
        <f t="shared" si="19"/>
        <v>0</v>
      </c>
      <c r="CN30" s="56">
        <f t="shared" si="20"/>
        <v>0</v>
      </c>
      <c r="CO30" s="56">
        <f t="shared" si="21"/>
        <v>0</v>
      </c>
      <c r="CP30" s="56">
        <f t="shared" si="22"/>
        <v>0</v>
      </c>
      <c r="CQ30" s="56">
        <f t="shared" si="23"/>
        <v>0</v>
      </c>
      <c r="CR30" s="56">
        <f t="shared" si="24"/>
        <v>0</v>
      </c>
      <c r="CS30" s="56">
        <f t="shared" si="25"/>
        <v>0</v>
      </c>
      <c r="CT30" s="125">
        <f t="shared" si="26"/>
        <v>0</v>
      </c>
      <c r="CU30" s="125">
        <f t="shared" si="27"/>
        <v>0</v>
      </c>
      <c r="CV30" s="125">
        <f t="shared" si="28"/>
        <v>0</v>
      </c>
      <c r="CW30" s="125">
        <f t="shared" si="29"/>
        <v>0</v>
      </c>
      <c r="CX30" s="125">
        <f t="shared" si="30"/>
        <v>0</v>
      </c>
      <c r="CY30" s="125">
        <f t="shared" si="31"/>
        <v>0</v>
      </c>
      <c r="CZ30" s="125">
        <f t="shared" si="32"/>
        <v>0</v>
      </c>
      <c r="DA30" s="125">
        <f t="shared" si="33"/>
        <v>0</v>
      </c>
      <c r="DB30" s="125">
        <f t="shared" si="34"/>
        <v>0</v>
      </c>
    </row>
    <row r="31" spans="1:106" x14ac:dyDescent="0.2">
      <c r="A31" s="119">
        <f>Teilnehmerliste!A39</f>
        <v>20</v>
      </c>
      <c r="B31" s="120" t="str">
        <f>IF(Teilnehmerliste!B39="","",Teilnehmerliste!B39)</f>
        <v/>
      </c>
      <c r="C31" s="126" t="str">
        <f>IF(Teilnehmerliste!C39="","",Teilnehmerliste!C39)</f>
        <v/>
      </c>
      <c r="D31" s="121" t="str">
        <f>IF(Teilnehmerliste!G39="x","x",IF(Teilnehmerliste!G39="w","x"," "))</f>
        <v xml:space="preserve"> </v>
      </c>
      <c r="E31" s="6"/>
      <c r="F31" s="2"/>
      <c r="G31" s="2"/>
      <c r="H31" s="8"/>
      <c r="I31" s="37"/>
      <c r="J31" s="37"/>
      <c r="K31" s="17"/>
      <c r="L31" s="6"/>
      <c r="M31" s="2"/>
      <c r="N31" s="2"/>
      <c r="O31" s="2"/>
      <c r="P31" s="2"/>
      <c r="Q31" s="2"/>
      <c r="R31" s="5"/>
      <c r="S31" s="6"/>
      <c r="T31" s="2"/>
      <c r="U31" s="2"/>
      <c r="V31" s="4"/>
      <c r="W31" s="4"/>
      <c r="X31" s="4"/>
      <c r="Y31" s="5"/>
      <c r="Z31" s="6"/>
      <c r="AA31" s="2"/>
      <c r="AB31" s="2"/>
      <c r="AC31" s="4"/>
      <c r="AD31" s="4"/>
      <c r="AE31" s="4"/>
      <c r="AF31" s="5"/>
      <c r="AG31" s="6"/>
      <c r="AH31" s="2"/>
      <c r="AI31" s="2"/>
      <c r="AJ31" s="4"/>
      <c r="AK31" s="4"/>
      <c r="AL31" s="4"/>
      <c r="AM31" s="5"/>
      <c r="AN31" s="6"/>
      <c r="AO31" s="2"/>
      <c r="AP31" s="2"/>
      <c r="AQ31" s="4"/>
      <c r="AR31" s="4"/>
      <c r="AS31" s="4"/>
      <c r="AT31" s="5"/>
      <c r="AU31" s="6"/>
      <c r="AV31" s="2"/>
      <c r="AW31" s="2"/>
      <c r="AX31" s="4"/>
      <c r="AY31" s="4"/>
      <c r="AZ31" s="4"/>
      <c r="BA31" s="5"/>
      <c r="BB31" s="6"/>
      <c r="BC31" s="2"/>
      <c r="BD31" s="2"/>
      <c r="BE31" s="4"/>
      <c r="BF31" s="4"/>
      <c r="BG31" s="4"/>
      <c r="BH31" s="5"/>
      <c r="BI31" s="6"/>
      <c r="BJ31" s="2"/>
      <c r="BK31" s="2"/>
      <c r="BL31" s="4"/>
      <c r="BM31" s="4"/>
      <c r="BN31" s="4"/>
      <c r="BO31" s="5"/>
      <c r="BP31" s="18"/>
      <c r="BQ31" s="32"/>
      <c r="BR31" s="19"/>
      <c r="BS31" s="35"/>
      <c r="BT31" s="20"/>
      <c r="BU31" s="21"/>
      <c r="BV31" s="122" t="str">
        <f>Teilnehmerliste!H39</f>
        <v/>
      </c>
      <c r="BW31" s="122" t="str">
        <f>Teilnehmerliste!I39</f>
        <v/>
      </c>
      <c r="BX31" s="122" t="str">
        <f>Teilnehmerliste!J39</f>
        <v/>
      </c>
      <c r="BY31" s="123">
        <f t="shared" si="35"/>
        <v>0</v>
      </c>
      <c r="BZ31" s="123">
        <f t="shared" si="36"/>
        <v>0</v>
      </c>
      <c r="CA31" s="56">
        <f t="shared" si="37"/>
        <v>0</v>
      </c>
      <c r="CB31" s="124">
        <f t="shared" si="8"/>
        <v>0</v>
      </c>
      <c r="CC31" s="56">
        <f t="shared" si="9"/>
        <v>0</v>
      </c>
      <c r="CD31" s="56">
        <f t="shared" si="10"/>
        <v>0</v>
      </c>
      <c r="CE31" s="56">
        <f t="shared" si="11"/>
        <v>0</v>
      </c>
      <c r="CF31" s="56">
        <f t="shared" si="12"/>
        <v>0</v>
      </c>
      <c r="CG31" s="56">
        <f t="shared" si="13"/>
        <v>0</v>
      </c>
      <c r="CH31" s="56">
        <f t="shared" si="14"/>
        <v>0</v>
      </c>
      <c r="CI31" s="56">
        <f t="shared" si="15"/>
        <v>0</v>
      </c>
      <c r="CJ31" s="56">
        <f t="shared" si="16"/>
        <v>0</v>
      </c>
      <c r="CK31" s="124">
        <f t="shared" si="17"/>
        <v>0</v>
      </c>
      <c r="CL31" s="56">
        <f t="shared" si="18"/>
        <v>0</v>
      </c>
      <c r="CM31" s="56">
        <f t="shared" si="19"/>
        <v>0</v>
      </c>
      <c r="CN31" s="56">
        <f t="shared" si="20"/>
        <v>0</v>
      </c>
      <c r="CO31" s="56">
        <f t="shared" si="21"/>
        <v>0</v>
      </c>
      <c r="CP31" s="56">
        <f t="shared" si="22"/>
        <v>0</v>
      </c>
      <c r="CQ31" s="56">
        <f t="shared" si="23"/>
        <v>0</v>
      </c>
      <c r="CR31" s="56">
        <f t="shared" si="24"/>
        <v>0</v>
      </c>
      <c r="CS31" s="56">
        <f t="shared" si="25"/>
        <v>0</v>
      </c>
      <c r="CT31" s="125">
        <f t="shared" si="26"/>
        <v>0</v>
      </c>
      <c r="CU31" s="125">
        <f t="shared" si="27"/>
        <v>0</v>
      </c>
      <c r="CV31" s="125">
        <f t="shared" si="28"/>
        <v>0</v>
      </c>
      <c r="CW31" s="125">
        <f t="shared" si="29"/>
        <v>0</v>
      </c>
      <c r="CX31" s="125">
        <f t="shared" si="30"/>
        <v>0</v>
      </c>
      <c r="CY31" s="125">
        <f t="shared" si="31"/>
        <v>0</v>
      </c>
      <c r="CZ31" s="125">
        <f t="shared" si="32"/>
        <v>0</v>
      </c>
      <c r="DA31" s="125">
        <f t="shared" si="33"/>
        <v>0</v>
      </c>
      <c r="DB31" s="125">
        <f t="shared" si="34"/>
        <v>0</v>
      </c>
    </row>
    <row r="32" spans="1:106" x14ac:dyDescent="0.2">
      <c r="A32" s="119">
        <f>Teilnehmerliste!A40</f>
        <v>21</v>
      </c>
      <c r="B32" s="120" t="str">
        <f>IF(Teilnehmerliste!B40="","",Teilnehmerliste!B40)</f>
        <v/>
      </c>
      <c r="C32" s="126" t="str">
        <f>IF(Teilnehmerliste!C40="","",Teilnehmerliste!C40)</f>
        <v/>
      </c>
      <c r="D32" s="121" t="str">
        <f>IF(Teilnehmerliste!G40="x","x",IF(Teilnehmerliste!G40="w","x"," "))</f>
        <v xml:space="preserve"> </v>
      </c>
      <c r="E32" s="6"/>
      <c r="F32" s="2"/>
      <c r="G32" s="2"/>
      <c r="H32" s="8"/>
      <c r="I32" s="37"/>
      <c r="J32" s="37"/>
      <c r="K32" s="17"/>
      <c r="L32" s="6"/>
      <c r="M32" s="2"/>
      <c r="N32" s="2"/>
      <c r="O32" s="2"/>
      <c r="P32" s="2"/>
      <c r="Q32" s="2"/>
      <c r="R32" s="5"/>
      <c r="S32" s="6"/>
      <c r="T32" s="2"/>
      <c r="U32" s="2"/>
      <c r="V32" s="4"/>
      <c r="W32" s="4"/>
      <c r="X32" s="4"/>
      <c r="Y32" s="5"/>
      <c r="Z32" s="6"/>
      <c r="AA32" s="2"/>
      <c r="AB32" s="2"/>
      <c r="AC32" s="4"/>
      <c r="AD32" s="4"/>
      <c r="AE32" s="4"/>
      <c r="AF32" s="5"/>
      <c r="AG32" s="6"/>
      <c r="AH32" s="2"/>
      <c r="AI32" s="2"/>
      <c r="AJ32" s="4"/>
      <c r="AK32" s="4"/>
      <c r="AL32" s="4"/>
      <c r="AM32" s="5"/>
      <c r="AN32" s="6"/>
      <c r="AO32" s="2"/>
      <c r="AP32" s="2"/>
      <c r="AQ32" s="4"/>
      <c r="AR32" s="4"/>
      <c r="AS32" s="4"/>
      <c r="AT32" s="5"/>
      <c r="AU32" s="6"/>
      <c r="AV32" s="2"/>
      <c r="AW32" s="2"/>
      <c r="AX32" s="4"/>
      <c r="AY32" s="4"/>
      <c r="AZ32" s="4"/>
      <c r="BA32" s="5"/>
      <c r="BB32" s="6"/>
      <c r="BC32" s="2"/>
      <c r="BD32" s="2"/>
      <c r="BE32" s="4"/>
      <c r="BF32" s="4"/>
      <c r="BG32" s="4"/>
      <c r="BH32" s="5"/>
      <c r="BI32" s="6"/>
      <c r="BJ32" s="2"/>
      <c r="BK32" s="2"/>
      <c r="BL32" s="4"/>
      <c r="BM32" s="4"/>
      <c r="BN32" s="4"/>
      <c r="BO32" s="5"/>
      <c r="BP32" s="18"/>
      <c r="BQ32" s="32"/>
      <c r="BR32" s="19"/>
      <c r="BS32" s="35"/>
      <c r="BT32" s="20"/>
      <c r="BU32" s="21"/>
      <c r="BV32" s="122" t="str">
        <f>Teilnehmerliste!H40</f>
        <v/>
      </c>
      <c r="BW32" s="122" t="str">
        <f>Teilnehmerliste!I40</f>
        <v/>
      </c>
      <c r="BX32" s="122" t="str">
        <f>Teilnehmerliste!J40</f>
        <v/>
      </c>
      <c r="BY32" s="123">
        <f t="shared" si="35"/>
        <v>0</v>
      </c>
      <c r="BZ32" s="123">
        <f t="shared" si="36"/>
        <v>0</v>
      </c>
      <c r="CA32" s="56">
        <f t="shared" si="37"/>
        <v>0</v>
      </c>
      <c r="CB32" s="124">
        <f t="shared" si="8"/>
        <v>0</v>
      </c>
      <c r="CC32" s="56">
        <f t="shared" si="9"/>
        <v>0</v>
      </c>
      <c r="CD32" s="56">
        <f t="shared" si="10"/>
        <v>0</v>
      </c>
      <c r="CE32" s="56">
        <f t="shared" si="11"/>
        <v>0</v>
      </c>
      <c r="CF32" s="56">
        <f t="shared" si="12"/>
        <v>0</v>
      </c>
      <c r="CG32" s="56">
        <f t="shared" si="13"/>
        <v>0</v>
      </c>
      <c r="CH32" s="56">
        <f t="shared" si="14"/>
        <v>0</v>
      </c>
      <c r="CI32" s="56">
        <f t="shared" si="15"/>
        <v>0</v>
      </c>
      <c r="CJ32" s="56">
        <f t="shared" si="16"/>
        <v>0</v>
      </c>
      <c r="CK32" s="124">
        <f t="shared" si="17"/>
        <v>0</v>
      </c>
      <c r="CL32" s="56">
        <f t="shared" si="18"/>
        <v>0</v>
      </c>
      <c r="CM32" s="56">
        <f t="shared" si="19"/>
        <v>0</v>
      </c>
      <c r="CN32" s="56">
        <f t="shared" si="20"/>
        <v>0</v>
      </c>
      <c r="CO32" s="56">
        <f t="shared" si="21"/>
        <v>0</v>
      </c>
      <c r="CP32" s="56">
        <f t="shared" si="22"/>
        <v>0</v>
      </c>
      <c r="CQ32" s="56">
        <f t="shared" si="23"/>
        <v>0</v>
      </c>
      <c r="CR32" s="56">
        <f t="shared" si="24"/>
        <v>0</v>
      </c>
      <c r="CS32" s="56">
        <f t="shared" si="25"/>
        <v>0</v>
      </c>
      <c r="CT32" s="125">
        <f t="shared" si="26"/>
        <v>0</v>
      </c>
      <c r="CU32" s="125">
        <f t="shared" si="27"/>
        <v>0</v>
      </c>
      <c r="CV32" s="125">
        <f t="shared" si="28"/>
        <v>0</v>
      </c>
      <c r="CW32" s="125">
        <f t="shared" si="29"/>
        <v>0</v>
      </c>
      <c r="CX32" s="125">
        <f t="shared" si="30"/>
        <v>0</v>
      </c>
      <c r="CY32" s="125">
        <f t="shared" si="31"/>
        <v>0</v>
      </c>
      <c r="CZ32" s="125">
        <f t="shared" si="32"/>
        <v>0</v>
      </c>
      <c r="DA32" s="125">
        <f t="shared" si="33"/>
        <v>0</v>
      </c>
      <c r="DB32" s="125">
        <f t="shared" si="34"/>
        <v>0</v>
      </c>
    </row>
    <row r="33" spans="1:106" x14ac:dyDescent="0.2">
      <c r="A33" s="119">
        <f>Teilnehmerliste!A41</f>
        <v>22</v>
      </c>
      <c r="B33" s="120" t="str">
        <f>IF(Teilnehmerliste!B41="","",Teilnehmerliste!B41)</f>
        <v/>
      </c>
      <c r="C33" s="126" t="str">
        <f>IF(Teilnehmerliste!C41="","",Teilnehmerliste!C41)</f>
        <v/>
      </c>
      <c r="D33" s="121" t="str">
        <f>IF(Teilnehmerliste!G41="x","x",IF(Teilnehmerliste!G41="w","x"," "))</f>
        <v xml:space="preserve"> </v>
      </c>
      <c r="E33" s="6"/>
      <c r="F33" s="2"/>
      <c r="G33" s="2"/>
      <c r="H33" s="8"/>
      <c r="I33" s="37"/>
      <c r="J33" s="37"/>
      <c r="K33" s="17"/>
      <c r="L33" s="6"/>
      <c r="M33" s="2"/>
      <c r="N33" s="2"/>
      <c r="O33" s="2"/>
      <c r="P33" s="2"/>
      <c r="Q33" s="2"/>
      <c r="R33" s="5"/>
      <c r="S33" s="6"/>
      <c r="T33" s="2"/>
      <c r="U33" s="2"/>
      <c r="V33" s="4"/>
      <c r="W33" s="4"/>
      <c r="X33" s="4"/>
      <c r="Y33" s="5"/>
      <c r="Z33" s="6"/>
      <c r="AA33" s="2"/>
      <c r="AB33" s="2"/>
      <c r="AC33" s="4"/>
      <c r="AD33" s="4"/>
      <c r="AE33" s="4"/>
      <c r="AF33" s="5"/>
      <c r="AG33" s="6"/>
      <c r="AH33" s="2"/>
      <c r="AI33" s="2"/>
      <c r="AJ33" s="4"/>
      <c r="AK33" s="4"/>
      <c r="AL33" s="4"/>
      <c r="AM33" s="5"/>
      <c r="AN33" s="6"/>
      <c r="AO33" s="2"/>
      <c r="AP33" s="2"/>
      <c r="AQ33" s="4"/>
      <c r="AR33" s="4"/>
      <c r="AS33" s="4"/>
      <c r="AT33" s="5"/>
      <c r="AU33" s="6"/>
      <c r="AV33" s="2"/>
      <c r="AW33" s="2"/>
      <c r="AX33" s="4"/>
      <c r="AY33" s="4"/>
      <c r="AZ33" s="4"/>
      <c r="BA33" s="5"/>
      <c r="BB33" s="6"/>
      <c r="BC33" s="2"/>
      <c r="BD33" s="2"/>
      <c r="BE33" s="4"/>
      <c r="BF33" s="4"/>
      <c r="BG33" s="4"/>
      <c r="BH33" s="5"/>
      <c r="BI33" s="6"/>
      <c r="BJ33" s="2"/>
      <c r="BK33" s="2"/>
      <c r="BL33" s="4"/>
      <c r="BM33" s="4"/>
      <c r="BN33" s="4"/>
      <c r="BO33" s="5"/>
      <c r="BP33" s="18"/>
      <c r="BQ33" s="32"/>
      <c r="BR33" s="19"/>
      <c r="BS33" s="35"/>
      <c r="BT33" s="20"/>
      <c r="BU33" s="21"/>
      <c r="BV33" s="122" t="str">
        <f>Teilnehmerliste!H41</f>
        <v/>
      </c>
      <c r="BW33" s="122" t="str">
        <f>Teilnehmerliste!I41</f>
        <v/>
      </c>
      <c r="BX33" s="122" t="str">
        <f>Teilnehmerliste!J41</f>
        <v/>
      </c>
      <c r="BY33" s="123">
        <f t="shared" si="35"/>
        <v>0</v>
      </c>
      <c r="BZ33" s="123">
        <f t="shared" si="36"/>
        <v>0</v>
      </c>
      <c r="CA33" s="56">
        <f t="shared" si="37"/>
        <v>0</v>
      </c>
      <c r="CB33" s="124">
        <f t="shared" si="8"/>
        <v>0</v>
      </c>
      <c r="CC33" s="56">
        <f t="shared" si="9"/>
        <v>0</v>
      </c>
      <c r="CD33" s="56">
        <f t="shared" si="10"/>
        <v>0</v>
      </c>
      <c r="CE33" s="56">
        <f t="shared" si="11"/>
        <v>0</v>
      </c>
      <c r="CF33" s="56">
        <f t="shared" si="12"/>
        <v>0</v>
      </c>
      <c r="CG33" s="56">
        <f t="shared" si="13"/>
        <v>0</v>
      </c>
      <c r="CH33" s="56">
        <f t="shared" si="14"/>
        <v>0</v>
      </c>
      <c r="CI33" s="56">
        <f t="shared" si="15"/>
        <v>0</v>
      </c>
      <c r="CJ33" s="56">
        <f t="shared" si="16"/>
        <v>0</v>
      </c>
      <c r="CK33" s="124">
        <f t="shared" si="17"/>
        <v>0</v>
      </c>
      <c r="CL33" s="56">
        <f t="shared" si="18"/>
        <v>0</v>
      </c>
      <c r="CM33" s="56">
        <f t="shared" si="19"/>
        <v>0</v>
      </c>
      <c r="CN33" s="56">
        <f t="shared" si="20"/>
        <v>0</v>
      </c>
      <c r="CO33" s="56">
        <f t="shared" si="21"/>
        <v>0</v>
      </c>
      <c r="CP33" s="56">
        <f t="shared" si="22"/>
        <v>0</v>
      </c>
      <c r="CQ33" s="56">
        <f t="shared" si="23"/>
        <v>0</v>
      </c>
      <c r="CR33" s="56">
        <f t="shared" si="24"/>
        <v>0</v>
      </c>
      <c r="CS33" s="56">
        <f t="shared" si="25"/>
        <v>0</v>
      </c>
      <c r="CT33" s="125">
        <f t="shared" si="26"/>
        <v>0</v>
      </c>
      <c r="CU33" s="125">
        <f t="shared" si="27"/>
        <v>0</v>
      </c>
      <c r="CV33" s="125">
        <f t="shared" si="28"/>
        <v>0</v>
      </c>
      <c r="CW33" s="125">
        <f t="shared" si="29"/>
        <v>0</v>
      </c>
      <c r="CX33" s="125">
        <f t="shared" si="30"/>
        <v>0</v>
      </c>
      <c r="CY33" s="125">
        <f t="shared" si="31"/>
        <v>0</v>
      </c>
      <c r="CZ33" s="125">
        <f t="shared" si="32"/>
        <v>0</v>
      </c>
      <c r="DA33" s="125">
        <f t="shared" si="33"/>
        <v>0</v>
      </c>
      <c r="DB33" s="125">
        <f t="shared" si="34"/>
        <v>0</v>
      </c>
    </row>
    <row r="34" spans="1:106" x14ac:dyDescent="0.2">
      <c r="A34" s="119">
        <f>Teilnehmerliste!A42</f>
        <v>23</v>
      </c>
      <c r="B34" s="120" t="str">
        <f>IF(Teilnehmerliste!B42="","",Teilnehmerliste!B42)</f>
        <v/>
      </c>
      <c r="C34" s="126" t="str">
        <f>IF(Teilnehmerliste!C42="","",Teilnehmerliste!C42)</f>
        <v/>
      </c>
      <c r="D34" s="121" t="str">
        <f>IF(Teilnehmerliste!G42="x","x",IF(Teilnehmerliste!G42="w","x"," "))</f>
        <v xml:space="preserve"> </v>
      </c>
      <c r="E34" s="6"/>
      <c r="F34" s="2"/>
      <c r="G34" s="2"/>
      <c r="H34" s="8"/>
      <c r="I34" s="37"/>
      <c r="J34" s="37"/>
      <c r="K34" s="17"/>
      <c r="L34" s="6"/>
      <c r="M34" s="2"/>
      <c r="N34" s="2"/>
      <c r="O34" s="2"/>
      <c r="P34" s="2"/>
      <c r="Q34" s="2"/>
      <c r="R34" s="5"/>
      <c r="S34" s="6"/>
      <c r="T34" s="2"/>
      <c r="U34" s="2"/>
      <c r="V34" s="4"/>
      <c r="W34" s="4"/>
      <c r="X34" s="4"/>
      <c r="Y34" s="5"/>
      <c r="Z34" s="6"/>
      <c r="AA34" s="2"/>
      <c r="AB34" s="2"/>
      <c r="AC34" s="4"/>
      <c r="AD34" s="4"/>
      <c r="AE34" s="4"/>
      <c r="AF34" s="5"/>
      <c r="AG34" s="6"/>
      <c r="AH34" s="2"/>
      <c r="AI34" s="2"/>
      <c r="AJ34" s="4"/>
      <c r="AK34" s="4"/>
      <c r="AL34" s="4"/>
      <c r="AM34" s="5"/>
      <c r="AN34" s="6"/>
      <c r="AO34" s="2"/>
      <c r="AP34" s="2"/>
      <c r="AQ34" s="4"/>
      <c r="AR34" s="4"/>
      <c r="AS34" s="4"/>
      <c r="AT34" s="5"/>
      <c r="AU34" s="6"/>
      <c r="AV34" s="2"/>
      <c r="AW34" s="2"/>
      <c r="AX34" s="4"/>
      <c r="AY34" s="4"/>
      <c r="AZ34" s="4"/>
      <c r="BA34" s="5"/>
      <c r="BB34" s="6"/>
      <c r="BC34" s="2"/>
      <c r="BD34" s="2"/>
      <c r="BE34" s="4"/>
      <c r="BF34" s="4"/>
      <c r="BG34" s="4"/>
      <c r="BH34" s="5"/>
      <c r="BI34" s="6"/>
      <c r="BJ34" s="2"/>
      <c r="BK34" s="2"/>
      <c r="BL34" s="4"/>
      <c r="BM34" s="4"/>
      <c r="BN34" s="4"/>
      <c r="BO34" s="5"/>
      <c r="BP34" s="18"/>
      <c r="BQ34" s="32"/>
      <c r="BR34" s="19"/>
      <c r="BS34" s="35"/>
      <c r="BT34" s="20"/>
      <c r="BU34" s="21"/>
      <c r="BV34" s="122" t="str">
        <f>Teilnehmerliste!H42</f>
        <v/>
      </c>
      <c r="BW34" s="122" t="str">
        <f>Teilnehmerliste!I42</f>
        <v/>
      </c>
      <c r="BX34" s="122" t="str">
        <f>Teilnehmerliste!J42</f>
        <v/>
      </c>
      <c r="BY34" s="123">
        <f t="shared" si="35"/>
        <v>0</v>
      </c>
      <c r="BZ34" s="123">
        <f t="shared" si="36"/>
        <v>0</v>
      </c>
      <c r="CA34" s="56">
        <f t="shared" si="37"/>
        <v>0</v>
      </c>
      <c r="CB34" s="124">
        <f t="shared" si="8"/>
        <v>0</v>
      </c>
      <c r="CC34" s="56">
        <f t="shared" si="9"/>
        <v>0</v>
      </c>
      <c r="CD34" s="56">
        <f t="shared" si="10"/>
        <v>0</v>
      </c>
      <c r="CE34" s="56">
        <f t="shared" si="11"/>
        <v>0</v>
      </c>
      <c r="CF34" s="56">
        <f t="shared" si="12"/>
        <v>0</v>
      </c>
      <c r="CG34" s="56">
        <f t="shared" si="13"/>
        <v>0</v>
      </c>
      <c r="CH34" s="56">
        <f t="shared" si="14"/>
        <v>0</v>
      </c>
      <c r="CI34" s="56">
        <f t="shared" si="15"/>
        <v>0</v>
      </c>
      <c r="CJ34" s="56">
        <f t="shared" si="16"/>
        <v>0</v>
      </c>
      <c r="CK34" s="124">
        <f t="shared" si="17"/>
        <v>0</v>
      </c>
      <c r="CL34" s="56">
        <f t="shared" si="18"/>
        <v>0</v>
      </c>
      <c r="CM34" s="56">
        <f t="shared" si="19"/>
        <v>0</v>
      </c>
      <c r="CN34" s="56">
        <f t="shared" si="20"/>
        <v>0</v>
      </c>
      <c r="CO34" s="56">
        <f t="shared" si="21"/>
        <v>0</v>
      </c>
      <c r="CP34" s="56">
        <f t="shared" si="22"/>
        <v>0</v>
      </c>
      <c r="CQ34" s="56">
        <f t="shared" si="23"/>
        <v>0</v>
      </c>
      <c r="CR34" s="56">
        <f t="shared" si="24"/>
        <v>0</v>
      </c>
      <c r="CS34" s="56">
        <f t="shared" si="25"/>
        <v>0</v>
      </c>
      <c r="CT34" s="125">
        <f t="shared" si="26"/>
        <v>0</v>
      </c>
      <c r="CU34" s="125">
        <f t="shared" si="27"/>
        <v>0</v>
      </c>
      <c r="CV34" s="125">
        <f t="shared" si="28"/>
        <v>0</v>
      </c>
      <c r="CW34" s="125">
        <f t="shared" si="29"/>
        <v>0</v>
      </c>
      <c r="CX34" s="125">
        <f t="shared" si="30"/>
        <v>0</v>
      </c>
      <c r="CY34" s="125">
        <f t="shared" si="31"/>
        <v>0</v>
      </c>
      <c r="CZ34" s="125">
        <f t="shared" si="32"/>
        <v>0</v>
      </c>
      <c r="DA34" s="125">
        <f t="shared" si="33"/>
        <v>0</v>
      </c>
      <c r="DB34" s="125">
        <f t="shared" si="34"/>
        <v>0</v>
      </c>
    </row>
    <row r="35" spans="1:106" x14ac:dyDescent="0.2">
      <c r="A35" s="119">
        <f>Teilnehmerliste!A43</f>
        <v>24</v>
      </c>
      <c r="B35" s="120" t="str">
        <f>IF(Teilnehmerliste!B43="","",Teilnehmerliste!B43)</f>
        <v/>
      </c>
      <c r="C35" s="126" t="str">
        <f>IF(Teilnehmerliste!C43="","",Teilnehmerliste!C43)</f>
        <v/>
      </c>
      <c r="D35" s="121" t="str">
        <f>IF(Teilnehmerliste!G43="x","x",IF(Teilnehmerliste!G43="w","x"," "))</f>
        <v xml:space="preserve"> </v>
      </c>
      <c r="E35" s="6"/>
      <c r="F35" s="2"/>
      <c r="G35" s="2"/>
      <c r="H35" s="8"/>
      <c r="I35" s="37"/>
      <c r="J35" s="37"/>
      <c r="K35" s="17"/>
      <c r="L35" s="6"/>
      <c r="M35" s="2"/>
      <c r="N35" s="2"/>
      <c r="O35" s="2"/>
      <c r="P35" s="2"/>
      <c r="Q35" s="2"/>
      <c r="R35" s="5"/>
      <c r="S35" s="6"/>
      <c r="T35" s="2"/>
      <c r="U35" s="2"/>
      <c r="V35" s="4"/>
      <c r="W35" s="4"/>
      <c r="X35" s="4"/>
      <c r="Y35" s="5"/>
      <c r="Z35" s="6"/>
      <c r="AA35" s="2"/>
      <c r="AB35" s="2"/>
      <c r="AC35" s="4"/>
      <c r="AD35" s="4"/>
      <c r="AE35" s="4"/>
      <c r="AF35" s="5"/>
      <c r="AG35" s="6"/>
      <c r="AH35" s="2"/>
      <c r="AI35" s="2"/>
      <c r="AJ35" s="4"/>
      <c r="AK35" s="4"/>
      <c r="AL35" s="4"/>
      <c r="AM35" s="5"/>
      <c r="AN35" s="6"/>
      <c r="AO35" s="2"/>
      <c r="AP35" s="2"/>
      <c r="AQ35" s="4"/>
      <c r="AR35" s="4"/>
      <c r="AS35" s="4"/>
      <c r="AT35" s="5"/>
      <c r="AU35" s="6"/>
      <c r="AV35" s="2"/>
      <c r="AW35" s="2"/>
      <c r="AX35" s="4"/>
      <c r="AY35" s="4"/>
      <c r="AZ35" s="4"/>
      <c r="BA35" s="5"/>
      <c r="BB35" s="6"/>
      <c r="BC35" s="2"/>
      <c r="BD35" s="2"/>
      <c r="BE35" s="4"/>
      <c r="BF35" s="4"/>
      <c r="BG35" s="4"/>
      <c r="BH35" s="5"/>
      <c r="BI35" s="6"/>
      <c r="BJ35" s="2"/>
      <c r="BK35" s="2"/>
      <c r="BL35" s="4"/>
      <c r="BM35" s="4"/>
      <c r="BN35" s="4"/>
      <c r="BO35" s="5"/>
      <c r="BP35" s="18"/>
      <c r="BQ35" s="32"/>
      <c r="BR35" s="19"/>
      <c r="BS35" s="35"/>
      <c r="BT35" s="20"/>
      <c r="BU35" s="21"/>
      <c r="BV35" s="122" t="str">
        <f>Teilnehmerliste!H43</f>
        <v/>
      </c>
      <c r="BW35" s="122" t="str">
        <f>Teilnehmerliste!I43</f>
        <v/>
      </c>
      <c r="BX35" s="122" t="str">
        <f>Teilnehmerliste!J43</f>
        <v/>
      </c>
      <c r="BY35" s="123">
        <f t="shared" si="35"/>
        <v>0</v>
      </c>
      <c r="BZ35" s="123">
        <f t="shared" si="36"/>
        <v>0</v>
      </c>
      <c r="CA35" s="56">
        <f t="shared" si="37"/>
        <v>0</v>
      </c>
      <c r="CB35" s="124">
        <f t="shared" si="8"/>
        <v>0</v>
      </c>
      <c r="CC35" s="56">
        <f t="shared" si="9"/>
        <v>0</v>
      </c>
      <c r="CD35" s="56">
        <f t="shared" si="10"/>
        <v>0</v>
      </c>
      <c r="CE35" s="56">
        <f t="shared" si="11"/>
        <v>0</v>
      </c>
      <c r="CF35" s="56">
        <f t="shared" si="12"/>
        <v>0</v>
      </c>
      <c r="CG35" s="56">
        <f t="shared" si="13"/>
        <v>0</v>
      </c>
      <c r="CH35" s="56">
        <f t="shared" si="14"/>
        <v>0</v>
      </c>
      <c r="CI35" s="56">
        <f t="shared" si="15"/>
        <v>0</v>
      </c>
      <c r="CJ35" s="56">
        <f t="shared" si="16"/>
        <v>0</v>
      </c>
      <c r="CK35" s="124">
        <f t="shared" si="17"/>
        <v>0</v>
      </c>
      <c r="CL35" s="56">
        <f t="shared" si="18"/>
        <v>0</v>
      </c>
      <c r="CM35" s="56">
        <f t="shared" si="19"/>
        <v>0</v>
      </c>
      <c r="CN35" s="56">
        <f t="shared" si="20"/>
        <v>0</v>
      </c>
      <c r="CO35" s="56">
        <f t="shared" si="21"/>
        <v>0</v>
      </c>
      <c r="CP35" s="56">
        <f t="shared" si="22"/>
        <v>0</v>
      </c>
      <c r="CQ35" s="56">
        <f t="shared" si="23"/>
        <v>0</v>
      </c>
      <c r="CR35" s="56">
        <f t="shared" si="24"/>
        <v>0</v>
      </c>
      <c r="CS35" s="56">
        <f t="shared" si="25"/>
        <v>0</v>
      </c>
      <c r="CT35" s="125">
        <f t="shared" si="26"/>
        <v>0</v>
      </c>
      <c r="CU35" s="125">
        <f t="shared" si="27"/>
        <v>0</v>
      </c>
      <c r="CV35" s="125">
        <f t="shared" si="28"/>
        <v>0</v>
      </c>
      <c r="CW35" s="125">
        <f t="shared" si="29"/>
        <v>0</v>
      </c>
      <c r="CX35" s="125">
        <f t="shared" si="30"/>
        <v>0</v>
      </c>
      <c r="CY35" s="125">
        <f t="shared" si="31"/>
        <v>0</v>
      </c>
      <c r="CZ35" s="125">
        <f t="shared" si="32"/>
        <v>0</v>
      </c>
      <c r="DA35" s="125">
        <f t="shared" si="33"/>
        <v>0</v>
      </c>
      <c r="DB35" s="125">
        <f t="shared" si="34"/>
        <v>0</v>
      </c>
    </row>
    <row r="36" spans="1:106" x14ac:dyDescent="0.2">
      <c r="A36" s="119">
        <f>Teilnehmerliste!A44</f>
        <v>25</v>
      </c>
      <c r="B36" s="120" t="str">
        <f>IF(Teilnehmerliste!B44="","",Teilnehmerliste!B44)</f>
        <v/>
      </c>
      <c r="C36" s="126" t="str">
        <f>IF(Teilnehmerliste!C44="","",Teilnehmerliste!C44)</f>
        <v/>
      </c>
      <c r="D36" s="121" t="str">
        <f>IF(Teilnehmerliste!G44="x","x",IF(Teilnehmerliste!G44="w","x"," "))</f>
        <v xml:space="preserve"> </v>
      </c>
      <c r="E36" s="6"/>
      <c r="F36" s="2"/>
      <c r="G36" s="2"/>
      <c r="H36" s="8"/>
      <c r="I36" s="37"/>
      <c r="J36" s="37"/>
      <c r="K36" s="17"/>
      <c r="L36" s="6"/>
      <c r="M36" s="2"/>
      <c r="N36" s="2"/>
      <c r="O36" s="2"/>
      <c r="P36" s="2"/>
      <c r="Q36" s="2"/>
      <c r="R36" s="5"/>
      <c r="S36" s="6"/>
      <c r="T36" s="2"/>
      <c r="U36" s="2"/>
      <c r="V36" s="4"/>
      <c r="W36" s="4"/>
      <c r="X36" s="4"/>
      <c r="Y36" s="5"/>
      <c r="Z36" s="6"/>
      <c r="AA36" s="2"/>
      <c r="AB36" s="2"/>
      <c r="AC36" s="4"/>
      <c r="AD36" s="4"/>
      <c r="AE36" s="4"/>
      <c r="AF36" s="5"/>
      <c r="AG36" s="6"/>
      <c r="AH36" s="2"/>
      <c r="AI36" s="2"/>
      <c r="AJ36" s="4"/>
      <c r="AK36" s="4"/>
      <c r="AL36" s="4"/>
      <c r="AM36" s="5"/>
      <c r="AN36" s="6"/>
      <c r="AO36" s="2"/>
      <c r="AP36" s="2"/>
      <c r="AQ36" s="4"/>
      <c r="AR36" s="4"/>
      <c r="AS36" s="4"/>
      <c r="AT36" s="5"/>
      <c r="AU36" s="6"/>
      <c r="AV36" s="2"/>
      <c r="AW36" s="2"/>
      <c r="AX36" s="4"/>
      <c r="AY36" s="4"/>
      <c r="AZ36" s="4"/>
      <c r="BA36" s="5"/>
      <c r="BB36" s="6"/>
      <c r="BC36" s="2"/>
      <c r="BD36" s="2"/>
      <c r="BE36" s="4"/>
      <c r="BF36" s="4"/>
      <c r="BG36" s="4"/>
      <c r="BH36" s="5"/>
      <c r="BI36" s="6"/>
      <c r="BJ36" s="2"/>
      <c r="BK36" s="2"/>
      <c r="BL36" s="4"/>
      <c r="BM36" s="4"/>
      <c r="BN36" s="4"/>
      <c r="BO36" s="5"/>
      <c r="BP36" s="18"/>
      <c r="BQ36" s="32"/>
      <c r="BR36" s="19"/>
      <c r="BS36" s="35"/>
      <c r="BT36" s="20"/>
      <c r="BU36" s="21"/>
      <c r="BV36" s="122" t="str">
        <f>Teilnehmerliste!H44</f>
        <v/>
      </c>
      <c r="BW36" s="122" t="str">
        <f>Teilnehmerliste!I44</f>
        <v/>
      </c>
      <c r="BX36" s="122" t="str">
        <f>Teilnehmerliste!J44</f>
        <v/>
      </c>
      <c r="BY36" s="123">
        <f t="shared" si="35"/>
        <v>0</v>
      </c>
      <c r="BZ36" s="123">
        <f t="shared" si="36"/>
        <v>0</v>
      </c>
      <c r="CA36" s="56">
        <f t="shared" si="37"/>
        <v>0</v>
      </c>
      <c r="CB36" s="124">
        <f t="shared" si="8"/>
        <v>0</v>
      </c>
      <c r="CC36" s="56">
        <f t="shared" si="9"/>
        <v>0</v>
      </c>
      <c r="CD36" s="56">
        <f t="shared" si="10"/>
        <v>0</v>
      </c>
      <c r="CE36" s="56">
        <f t="shared" si="11"/>
        <v>0</v>
      </c>
      <c r="CF36" s="56">
        <f t="shared" si="12"/>
        <v>0</v>
      </c>
      <c r="CG36" s="56">
        <f t="shared" si="13"/>
        <v>0</v>
      </c>
      <c r="CH36" s="56">
        <f t="shared" si="14"/>
        <v>0</v>
      </c>
      <c r="CI36" s="56">
        <f t="shared" si="15"/>
        <v>0</v>
      </c>
      <c r="CJ36" s="56">
        <f t="shared" si="16"/>
        <v>0</v>
      </c>
      <c r="CK36" s="124">
        <f t="shared" si="17"/>
        <v>0</v>
      </c>
      <c r="CL36" s="56">
        <f t="shared" si="18"/>
        <v>0</v>
      </c>
      <c r="CM36" s="56">
        <f t="shared" si="19"/>
        <v>0</v>
      </c>
      <c r="CN36" s="56">
        <f t="shared" si="20"/>
        <v>0</v>
      </c>
      <c r="CO36" s="56">
        <f t="shared" si="21"/>
        <v>0</v>
      </c>
      <c r="CP36" s="56">
        <f t="shared" si="22"/>
        <v>0</v>
      </c>
      <c r="CQ36" s="56">
        <f t="shared" si="23"/>
        <v>0</v>
      </c>
      <c r="CR36" s="56">
        <f t="shared" si="24"/>
        <v>0</v>
      </c>
      <c r="CS36" s="56">
        <f t="shared" si="25"/>
        <v>0</v>
      </c>
      <c r="CT36" s="125">
        <f t="shared" si="26"/>
        <v>0</v>
      </c>
      <c r="CU36" s="125">
        <f t="shared" si="27"/>
        <v>0</v>
      </c>
      <c r="CV36" s="125">
        <f t="shared" si="28"/>
        <v>0</v>
      </c>
      <c r="CW36" s="125">
        <f t="shared" si="29"/>
        <v>0</v>
      </c>
      <c r="CX36" s="125">
        <f t="shared" si="30"/>
        <v>0</v>
      </c>
      <c r="CY36" s="125">
        <f t="shared" si="31"/>
        <v>0</v>
      </c>
      <c r="CZ36" s="125">
        <f t="shared" si="32"/>
        <v>0</v>
      </c>
      <c r="DA36" s="125">
        <f t="shared" si="33"/>
        <v>0</v>
      </c>
      <c r="DB36" s="125">
        <f t="shared" si="34"/>
        <v>0</v>
      </c>
    </row>
    <row r="37" spans="1:106" x14ac:dyDescent="0.2">
      <c r="A37" s="119">
        <f>Teilnehmerliste!A45</f>
        <v>26</v>
      </c>
      <c r="B37" s="120" t="str">
        <f>IF(Teilnehmerliste!B45="","",Teilnehmerliste!B45)</f>
        <v/>
      </c>
      <c r="C37" s="126" t="str">
        <f>IF(Teilnehmerliste!C45="","",Teilnehmerliste!C45)</f>
        <v/>
      </c>
      <c r="D37" s="121" t="str">
        <f>IF(Teilnehmerliste!G45="x","x",IF(Teilnehmerliste!G45="w","x"," "))</f>
        <v xml:space="preserve"> </v>
      </c>
      <c r="E37" s="6"/>
      <c r="F37" s="2"/>
      <c r="G37" s="2"/>
      <c r="H37" s="8"/>
      <c r="I37" s="37"/>
      <c r="J37" s="37"/>
      <c r="K37" s="17"/>
      <c r="L37" s="6"/>
      <c r="M37" s="2"/>
      <c r="N37" s="2"/>
      <c r="O37" s="2"/>
      <c r="P37" s="2"/>
      <c r="Q37" s="2"/>
      <c r="R37" s="5"/>
      <c r="S37" s="6"/>
      <c r="T37" s="2"/>
      <c r="U37" s="2"/>
      <c r="V37" s="4"/>
      <c r="W37" s="4"/>
      <c r="X37" s="4"/>
      <c r="Y37" s="5"/>
      <c r="Z37" s="6"/>
      <c r="AA37" s="2"/>
      <c r="AB37" s="2"/>
      <c r="AC37" s="4"/>
      <c r="AD37" s="4"/>
      <c r="AE37" s="4"/>
      <c r="AF37" s="5"/>
      <c r="AG37" s="6"/>
      <c r="AH37" s="2"/>
      <c r="AI37" s="2"/>
      <c r="AJ37" s="4"/>
      <c r="AK37" s="4"/>
      <c r="AL37" s="4"/>
      <c r="AM37" s="5"/>
      <c r="AN37" s="6"/>
      <c r="AO37" s="2"/>
      <c r="AP37" s="2"/>
      <c r="AQ37" s="4"/>
      <c r="AR37" s="4"/>
      <c r="AS37" s="4"/>
      <c r="AT37" s="5"/>
      <c r="AU37" s="6"/>
      <c r="AV37" s="2"/>
      <c r="AW37" s="2"/>
      <c r="AX37" s="4"/>
      <c r="AY37" s="4"/>
      <c r="AZ37" s="4"/>
      <c r="BA37" s="5"/>
      <c r="BB37" s="6"/>
      <c r="BC37" s="2"/>
      <c r="BD37" s="2"/>
      <c r="BE37" s="4"/>
      <c r="BF37" s="4"/>
      <c r="BG37" s="4"/>
      <c r="BH37" s="5"/>
      <c r="BI37" s="6"/>
      <c r="BJ37" s="2"/>
      <c r="BK37" s="2"/>
      <c r="BL37" s="4"/>
      <c r="BM37" s="4"/>
      <c r="BN37" s="4"/>
      <c r="BO37" s="5"/>
      <c r="BP37" s="18"/>
      <c r="BQ37" s="32"/>
      <c r="BR37" s="19"/>
      <c r="BS37" s="35"/>
      <c r="BT37" s="20"/>
      <c r="BU37" s="21"/>
      <c r="BV37" s="122" t="str">
        <f>Teilnehmerliste!H45</f>
        <v/>
      </c>
      <c r="BW37" s="122" t="str">
        <f>Teilnehmerliste!I45</f>
        <v/>
      </c>
      <c r="BX37" s="122" t="str">
        <f>Teilnehmerliste!J45</f>
        <v/>
      </c>
      <c r="BY37" s="123">
        <f t="shared" si="35"/>
        <v>0</v>
      </c>
      <c r="BZ37" s="123">
        <f t="shared" si="36"/>
        <v>0</v>
      </c>
      <c r="CA37" s="56">
        <f t="shared" si="37"/>
        <v>0</v>
      </c>
      <c r="CB37" s="124">
        <f t="shared" si="8"/>
        <v>0</v>
      </c>
      <c r="CC37" s="56">
        <f t="shared" si="9"/>
        <v>0</v>
      </c>
      <c r="CD37" s="56">
        <f t="shared" si="10"/>
        <v>0</v>
      </c>
      <c r="CE37" s="56">
        <f t="shared" si="11"/>
        <v>0</v>
      </c>
      <c r="CF37" s="56">
        <f t="shared" si="12"/>
        <v>0</v>
      </c>
      <c r="CG37" s="56">
        <f t="shared" si="13"/>
        <v>0</v>
      </c>
      <c r="CH37" s="56">
        <f t="shared" si="14"/>
        <v>0</v>
      </c>
      <c r="CI37" s="56">
        <f t="shared" si="15"/>
        <v>0</v>
      </c>
      <c r="CJ37" s="56">
        <f t="shared" si="16"/>
        <v>0</v>
      </c>
      <c r="CK37" s="124">
        <f t="shared" si="17"/>
        <v>0</v>
      </c>
      <c r="CL37" s="56">
        <f t="shared" si="18"/>
        <v>0</v>
      </c>
      <c r="CM37" s="56">
        <f t="shared" si="19"/>
        <v>0</v>
      </c>
      <c r="CN37" s="56">
        <f t="shared" si="20"/>
        <v>0</v>
      </c>
      <c r="CO37" s="56">
        <f t="shared" si="21"/>
        <v>0</v>
      </c>
      <c r="CP37" s="56">
        <f t="shared" si="22"/>
        <v>0</v>
      </c>
      <c r="CQ37" s="56">
        <f t="shared" si="23"/>
        <v>0</v>
      </c>
      <c r="CR37" s="56">
        <f t="shared" si="24"/>
        <v>0</v>
      </c>
      <c r="CS37" s="56">
        <f t="shared" si="25"/>
        <v>0</v>
      </c>
      <c r="CT37" s="125">
        <f t="shared" si="26"/>
        <v>0</v>
      </c>
      <c r="CU37" s="125">
        <f t="shared" si="27"/>
        <v>0</v>
      </c>
      <c r="CV37" s="125">
        <f t="shared" si="28"/>
        <v>0</v>
      </c>
      <c r="CW37" s="125">
        <f t="shared" si="29"/>
        <v>0</v>
      </c>
      <c r="CX37" s="125">
        <f t="shared" si="30"/>
        <v>0</v>
      </c>
      <c r="CY37" s="125">
        <f t="shared" si="31"/>
        <v>0</v>
      </c>
      <c r="CZ37" s="125">
        <f t="shared" si="32"/>
        <v>0</v>
      </c>
      <c r="DA37" s="125">
        <f t="shared" si="33"/>
        <v>0</v>
      </c>
      <c r="DB37" s="125">
        <f t="shared" si="34"/>
        <v>0</v>
      </c>
    </row>
    <row r="38" spans="1:106" x14ac:dyDescent="0.2">
      <c r="A38" s="119">
        <f>Teilnehmerliste!A46</f>
        <v>27</v>
      </c>
      <c r="B38" s="120" t="str">
        <f>IF(Teilnehmerliste!B46="","",Teilnehmerliste!B46)</f>
        <v/>
      </c>
      <c r="C38" s="126" t="str">
        <f>IF(Teilnehmerliste!C46="","",Teilnehmerliste!C46)</f>
        <v/>
      </c>
      <c r="D38" s="121" t="str">
        <f>IF(Teilnehmerliste!G46="x","x",IF(Teilnehmerliste!G46="w","x"," "))</f>
        <v xml:space="preserve"> </v>
      </c>
      <c r="E38" s="6"/>
      <c r="F38" s="2"/>
      <c r="G38" s="2"/>
      <c r="H38" s="8"/>
      <c r="I38" s="37"/>
      <c r="J38" s="37"/>
      <c r="K38" s="17"/>
      <c r="L38" s="6"/>
      <c r="M38" s="2"/>
      <c r="N38" s="2"/>
      <c r="O38" s="2"/>
      <c r="P38" s="2"/>
      <c r="Q38" s="2"/>
      <c r="R38" s="5"/>
      <c r="S38" s="6"/>
      <c r="T38" s="2"/>
      <c r="U38" s="2"/>
      <c r="V38" s="4"/>
      <c r="W38" s="4"/>
      <c r="X38" s="4"/>
      <c r="Y38" s="5"/>
      <c r="Z38" s="6"/>
      <c r="AA38" s="2"/>
      <c r="AB38" s="2"/>
      <c r="AC38" s="4"/>
      <c r="AD38" s="4"/>
      <c r="AE38" s="4"/>
      <c r="AF38" s="5"/>
      <c r="AG38" s="6"/>
      <c r="AH38" s="2"/>
      <c r="AI38" s="2"/>
      <c r="AJ38" s="4"/>
      <c r="AK38" s="4"/>
      <c r="AL38" s="4"/>
      <c r="AM38" s="5"/>
      <c r="AN38" s="6"/>
      <c r="AO38" s="2"/>
      <c r="AP38" s="2"/>
      <c r="AQ38" s="4"/>
      <c r="AR38" s="4"/>
      <c r="AS38" s="4"/>
      <c r="AT38" s="5"/>
      <c r="AU38" s="6"/>
      <c r="AV38" s="2"/>
      <c r="AW38" s="2"/>
      <c r="AX38" s="4"/>
      <c r="AY38" s="4"/>
      <c r="AZ38" s="4"/>
      <c r="BA38" s="5"/>
      <c r="BB38" s="6"/>
      <c r="BC38" s="2"/>
      <c r="BD38" s="2"/>
      <c r="BE38" s="4"/>
      <c r="BF38" s="4"/>
      <c r="BG38" s="4"/>
      <c r="BH38" s="5"/>
      <c r="BI38" s="6"/>
      <c r="BJ38" s="2"/>
      <c r="BK38" s="2"/>
      <c r="BL38" s="4"/>
      <c r="BM38" s="4"/>
      <c r="BN38" s="4"/>
      <c r="BO38" s="5"/>
      <c r="BP38" s="18"/>
      <c r="BQ38" s="32"/>
      <c r="BR38" s="19"/>
      <c r="BS38" s="35"/>
      <c r="BT38" s="20"/>
      <c r="BU38" s="21"/>
      <c r="BV38" s="122" t="str">
        <f>Teilnehmerliste!H46</f>
        <v/>
      </c>
      <c r="BW38" s="122" t="str">
        <f>Teilnehmerliste!I46</f>
        <v/>
      </c>
      <c r="BX38" s="122" t="str">
        <f>Teilnehmerliste!J46</f>
        <v/>
      </c>
      <c r="BY38" s="123">
        <f t="shared" si="35"/>
        <v>0</v>
      </c>
      <c r="BZ38" s="123">
        <f t="shared" si="36"/>
        <v>0</v>
      </c>
      <c r="CA38" s="56">
        <f t="shared" si="37"/>
        <v>0</v>
      </c>
      <c r="CB38" s="124">
        <f t="shared" si="8"/>
        <v>0</v>
      </c>
      <c r="CC38" s="56">
        <f t="shared" si="9"/>
        <v>0</v>
      </c>
      <c r="CD38" s="56">
        <f t="shared" si="10"/>
        <v>0</v>
      </c>
      <c r="CE38" s="56">
        <f t="shared" si="11"/>
        <v>0</v>
      </c>
      <c r="CF38" s="56">
        <f t="shared" si="12"/>
        <v>0</v>
      </c>
      <c r="CG38" s="56">
        <f t="shared" si="13"/>
        <v>0</v>
      </c>
      <c r="CH38" s="56">
        <f t="shared" si="14"/>
        <v>0</v>
      </c>
      <c r="CI38" s="56">
        <f t="shared" si="15"/>
        <v>0</v>
      </c>
      <c r="CJ38" s="56">
        <f t="shared" si="16"/>
        <v>0</v>
      </c>
      <c r="CK38" s="124">
        <f t="shared" si="17"/>
        <v>0</v>
      </c>
      <c r="CL38" s="56">
        <f t="shared" si="18"/>
        <v>0</v>
      </c>
      <c r="CM38" s="56">
        <f t="shared" si="19"/>
        <v>0</v>
      </c>
      <c r="CN38" s="56">
        <f t="shared" si="20"/>
        <v>0</v>
      </c>
      <c r="CO38" s="56">
        <f t="shared" si="21"/>
        <v>0</v>
      </c>
      <c r="CP38" s="56">
        <f t="shared" si="22"/>
        <v>0</v>
      </c>
      <c r="CQ38" s="56">
        <f t="shared" si="23"/>
        <v>0</v>
      </c>
      <c r="CR38" s="56">
        <f t="shared" si="24"/>
        <v>0</v>
      </c>
      <c r="CS38" s="56">
        <f t="shared" si="25"/>
        <v>0</v>
      </c>
      <c r="CT38" s="125">
        <f t="shared" si="26"/>
        <v>0</v>
      </c>
      <c r="CU38" s="125">
        <f t="shared" si="27"/>
        <v>0</v>
      </c>
      <c r="CV38" s="125">
        <f t="shared" si="28"/>
        <v>0</v>
      </c>
      <c r="CW38" s="125">
        <f t="shared" si="29"/>
        <v>0</v>
      </c>
      <c r="CX38" s="125">
        <f t="shared" si="30"/>
        <v>0</v>
      </c>
      <c r="CY38" s="125">
        <f t="shared" si="31"/>
        <v>0</v>
      </c>
      <c r="CZ38" s="125">
        <f t="shared" si="32"/>
        <v>0</v>
      </c>
      <c r="DA38" s="125">
        <f t="shared" si="33"/>
        <v>0</v>
      </c>
      <c r="DB38" s="125">
        <f t="shared" si="34"/>
        <v>0</v>
      </c>
    </row>
    <row r="39" spans="1:106" x14ac:dyDescent="0.2">
      <c r="A39" s="119">
        <f>Teilnehmerliste!A47</f>
        <v>28</v>
      </c>
      <c r="B39" s="120" t="str">
        <f>IF(Teilnehmerliste!B47="","",Teilnehmerliste!B47)</f>
        <v/>
      </c>
      <c r="C39" s="126" t="str">
        <f>IF(Teilnehmerliste!C47="","",Teilnehmerliste!C47)</f>
        <v/>
      </c>
      <c r="D39" s="121" t="str">
        <f>IF(Teilnehmerliste!G47="x","x",IF(Teilnehmerliste!G47="w","x"," "))</f>
        <v xml:space="preserve"> </v>
      </c>
      <c r="E39" s="6"/>
      <c r="F39" s="2"/>
      <c r="G39" s="2"/>
      <c r="H39" s="8"/>
      <c r="I39" s="37"/>
      <c r="J39" s="37"/>
      <c r="K39" s="17"/>
      <c r="L39" s="6"/>
      <c r="M39" s="2"/>
      <c r="N39" s="2"/>
      <c r="O39" s="2"/>
      <c r="P39" s="2"/>
      <c r="Q39" s="2"/>
      <c r="R39" s="5"/>
      <c r="S39" s="6"/>
      <c r="T39" s="2"/>
      <c r="U39" s="2"/>
      <c r="V39" s="4"/>
      <c r="W39" s="4"/>
      <c r="X39" s="4"/>
      <c r="Y39" s="5"/>
      <c r="Z39" s="6"/>
      <c r="AA39" s="2"/>
      <c r="AB39" s="2"/>
      <c r="AC39" s="4"/>
      <c r="AD39" s="4"/>
      <c r="AE39" s="4"/>
      <c r="AF39" s="5"/>
      <c r="AG39" s="6"/>
      <c r="AH39" s="2"/>
      <c r="AI39" s="2"/>
      <c r="AJ39" s="4"/>
      <c r="AK39" s="4"/>
      <c r="AL39" s="4"/>
      <c r="AM39" s="5"/>
      <c r="AN39" s="6"/>
      <c r="AO39" s="2"/>
      <c r="AP39" s="2"/>
      <c r="AQ39" s="4"/>
      <c r="AR39" s="4"/>
      <c r="AS39" s="4"/>
      <c r="AT39" s="5"/>
      <c r="AU39" s="6"/>
      <c r="AV39" s="2"/>
      <c r="AW39" s="2"/>
      <c r="AX39" s="4"/>
      <c r="AY39" s="4"/>
      <c r="AZ39" s="4"/>
      <c r="BA39" s="5"/>
      <c r="BB39" s="6"/>
      <c r="BC39" s="2"/>
      <c r="BD39" s="2"/>
      <c r="BE39" s="4"/>
      <c r="BF39" s="4"/>
      <c r="BG39" s="4"/>
      <c r="BH39" s="5"/>
      <c r="BI39" s="6"/>
      <c r="BJ39" s="2"/>
      <c r="BK39" s="2"/>
      <c r="BL39" s="4"/>
      <c r="BM39" s="4"/>
      <c r="BN39" s="4"/>
      <c r="BO39" s="5"/>
      <c r="BP39" s="18"/>
      <c r="BQ39" s="32"/>
      <c r="BR39" s="19"/>
      <c r="BS39" s="35"/>
      <c r="BT39" s="20"/>
      <c r="BU39" s="21"/>
      <c r="BV39" s="122" t="str">
        <f>Teilnehmerliste!H47</f>
        <v/>
      </c>
      <c r="BW39" s="122" t="str">
        <f>Teilnehmerliste!I47</f>
        <v/>
      </c>
      <c r="BX39" s="122" t="str">
        <f>Teilnehmerliste!J47</f>
        <v/>
      </c>
      <c r="BY39" s="123">
        <f t="shared" si="35"/>
        <v>0</v>
      </c>
      <c r="BZ39" s="123">
        <f t="shared" si="36"/>
        <v>0</v>
      </c>
      <c r="CA39" s="56">
        <f t="shared" si="37"/>
        <v>0</v>
      </c>
      <c r="CB39" s="124">
        <f t="shared" si="8"/>
        <v>0</v>
      </c>
      <c r="CC39" s="56">
        <f t="shared" si="9"/>
        <v>0</v>
      </c>
      <c r="CD39" s="56">
        <f t="shared" si="10"/>
        <v>0</v>
      </c>
      <c r="CE39" s="56">
        <f t="shared" si="11"/>
        <v>0</v>
      </c>
      <c r="CF39" s="56">
        <f t="shared" si="12"/>
        <v>0</v>
      </c>
      <c r="CG39" s="56">
        <f t="shared" si="13"/>
        <v>0</v>
      </c>
      <c r="CH39" s="56">
        <f t="shared" si="14"/>
        <v>0</v>
      </c>
      <c r="CI39" s="56">
        <f t="shared" si="15"/>
        <v>0</v>
      </c>
      <c r="CJ39" s="56">
        <f t="shared" si="16"/>
        <v>0</v>
      </c>
      <c r="CK39" s="124">
        <f t="shared" si="17"/>
        <v>0</v>
      </c>
      <c r="CL39" s="56">
        <f t="shared" si="18"/>
        <v>0</v>
      </c>
      <c r="CM39" s="56">
        <f t="shared" si="19"/>
        <v>0</v>
      </c>
      <c r="CN39" s="56">
        <f t="shared" si="20"/>
        <v>0</v>
      </c>
      <c r="CO39" s="56">
        <f t="shared" si="21"/>
        <v>0</v>
      </c>
      <c r="CP39" s="56">
        <f t="shared" si="22"/>
        <v>0</v>
      </c>
      <c r="CQ39" s="56">
        <f t="shared" si="23"/>
        <v>0</v>
      </c>
      <c r="CR39" s="56">
        <f t="shared" si="24"/>
        <v>0</v>
      </c>
      <c r="CS39" s="56">
        <f t="shared" si="25"/>
        <v>0</v>
      </c>
      <c r="CT39" s="125">
        <f t="shared" si="26"/>
        <v>0</v>
      </c>
      <c r="CU39" s="125">
        <f t="shared" si="27"/>
        <v>0</v>
      </c>
      <c r="CV39" s="125">
        <f t="shared" si="28"/>
        <v>0</v>
      </c>
      <c r="CW39" s="125">
        <f t="shared" si="29"/>
        <v>0</v>
      </c>
      <c r="CX39" s="125">
        <f t="shared" si="30"/>
        <v>0</v>
      </c>
      <c r="CY39" s="125">
        <f t="shared" si="31"/>
        <v>0</v>
      </c>
      <c r="CZ39" s="125">
        <f t="shared" si="32"/>
        <v>0</v>
      </c>
      <c r="DA39" s="125">
        <f t="shared" si="33"/>
        <v>0</v>
      </c>
      <c r="DB39" s="125">
        <f t="shared" si="34"/>
        <v>0</v>
      </c>
    </row>
    <row r="40" spans="1:106" x14ac:dyDescent="0.2">
      <c r="A40" s="119">
        <f>Teilnehmerliste!A48</f>
        <v>29</v>
      </c>
      <c r="B40" s="120" t="str">
        <f>IF(Teilnehmerliste!B48="","",Teilnehmerliste!B48)</f>
        <v/>
      </c>
      <c r="C40" s="126" t="str">
        <f>IF(Teilnehmerliste!C48="","",Teilnehmerliste!C48)</f>
        <v/>
      </c>
      <c r="D40" s="121" t="str">
        <f>IF(Teilnehmerliste!G48="x","x",IF(Teilnehmerliste!G48="w","x"," "))</f>
        <v xml:space="preserve"> </v>
      </c>
      <c r="E40" s="6"/>
      <c r="F40" s="2"/>
      <c r="G40" s="2"/>
      <c r="H40" s="8"/>
      <c r="I40" s="37"/>
      <c r="J40" s="37"/>
      <c r="K40" s="17"/>
      <c r="L40" s="6"/>
      <c r="M40" s="2"/>
      <c r="N40" s="2"/>
      <c r="O40" s="2"/>
      <c r="P40" s="2"/>
      <c r="Q40" s="2"/>
      <c r="R40" s="5"/>
      <c r="S40" s="6"/>
      <c r="T40" s="2"/>
      <c r="U40" s="2"/>
      <c r="V40" s="4"/>
      <c r="W40" s="4"/>
      <c r="X40" s="4"/>
      <c r="Y40" s="5"/>
      <c r="Z40" s="6"/>
      <c r="AA40" s="2"/>
      <c r="AB40" s="2"/>
      <c r="AC40" s="4"/>
      <c r="AD40" s="4"/>
      <c r="AE40" s="4"/>
      <c r="AF40" s="5"/>
      <c r="AG40" s="6"/>
      <c r="AH40" s="2"/>
      <c r="AI40" s="2"/>
      <c r="AJ40" s="4"/>
      <c r="AK40" s="4"/>
      <c r="AL40" s="4"/>
      <c r="AM40" s="5"/>
      <c r="AN40" s="6"/>
      <c r="AO40" s="2"/>
      <c r="AP40" s="2"/>
      <c r="AQ40" s="4"/>
      <c r="AR40" s="4"/>
      <c r="AS40" s="4"/>
      <c r="AT40" s="5"/>
      <c r="AU40" s="6"/>
      <c r="AV40" s="2"/>
      <c r="AW40" s="2"/>
      <c r="AX40" s="4"/>
      <c r="AY40" s="4"/>
      <c r="AZ40" s="4"/>
      <c r="BA40" s="5"/>
      <c r="BB40" s="6"/>
      <c r="BC40" s="2"/>
      <c r="BD40" s="2"/>
      <c r="BE40" s="4"/>
      <c r="BF40" s="4"/>
      <c r="BG40" s="4"/>
      <c r="BH40" s="5"/>
      <c r="BI40" s="6"/>
      <c r="BJ40" s="2"/>
      <c r="BK40" s="2"/>
      <c r="BL40" s="4"/>
      <c r="BM40" s="4"/>
      <c r="BN40" s="4"/>
      <c r="BO40" s="5"/>
      <c r="BP40" s="18"/>
      <c r="BQ40" s="32"/>
      <c r="BR40" s="19"/>
      <c r="BS40" s="35"/>
      <c r="BT40" s="20"/>
      <c r="BU40" s="21"/>
      <c r="BV40" s="122" t="str">
        <f>Teilnehmerliste!H48</f>
        <v/>
      </c>
      <c r="BW40" s="122" t="str">
        <f>Teilnehmerliste!I48</f>
        <v/>
      </c>
      <c r="BX40" s="122" t="str">
        <f>Teilnehmerliste!J48</f>
        <v/>
      </c>
      <c r="BY40" s="123">
        <f t="shared" si="35"/>
        <v>0</v>
      </c>
      <c r="BZ40" s="123">
        <f t="shared" si="36"/>
        <v>0</v>
      </c>
      <c r="CA40" s="56">
        <f t="shared" si="37"/>
        <v>0</v>
      </c>
      <c r="CB40" s="124">
        <f t="shared" si="8"/>
        <v>0</v>
      </c>
      <c r="CC40" s="56">
        <f t="shared" si="9"/>
        <v>0</v>
      </c>
      <c r="CD40" s="56">
        <f t="shared" si="10"/>
        <v>0</v>
      </c>
      <c r="CE40" s="56">
        <f t="shared" si="11"/>
        <v>0</v>
      </c>
      <c r="CF40" s="56">
        <f t="shared" si="12"/>
        <v>0</v>
      </c>
      <c r="CG40" s="56">
        <f t="shared" si="13"/>
        <v>0</v>
      </c>
      <c r="CH40" s="56">
        <f t="shared" si="14"/>
        <v>0</v>
      </c>
      <c r="CI40" s="56">
        <f t="shared" si="15"/>
        <v>0</v>
      </c>
      <c r="CJ40" s="56">
        <f t="shared" si="16"/>
        <v>0</v>
      </c>
      <c r="CK40" s="124">
        <f t="shared" si="17"/>
        <v>0</v>
      </c>
      <c r="CL40" s="56">
        <f t="shared" si="18"/>
        <v>0</v>
      </c>
      <c r="CM40" s="56">
        <f t="shared" si="19"/>
        <v>0</v>
      </c>
      <c r="CN40" s="56">
        <f t="shared" si="20"/>
        <v>0</v>
      </c>
      <c r="CO40" s="56">
        <f t="shared" si="21"/>
        <v>0</v>
      </c>
      <c r="CP40" s="56">
        <f t="shared" si="22"/>
        <v>0</v>
      </c>
      <c r="CQ40" s="56">
        <f t="shared" si="23"/>
        <v>0</v>
      </c>
      <c r="CR40" s="56">
        <f t="shared" si="24"/>
        <v>0</v>
      </c>
      <c r="CS40" s="56">
        <f t="shared" si="25"/>
        <v>0</v>
      </c>
      <c r="CT40" s="125">
        <f t="shared" si="26"/>
        <v>0</v>
      </c>
      <c r="CU40" s="125">
        <f t="shared" si="27"/>
        <v>0</v>
      </c>
      <c r="CV40" s="125">
        <f t="shared" si="28"/>
        <v>0</v>
      </c>
      <c r="CW40" s="125">
        <f t="shared" si="29"/>
        <v>0</v>
      </c>
      <c r="CX40" s="125">
        <f t="shared" si="30"/>
        <v>0</v>
      </c>
      <c r="CY40" s="125">
        <f t="shared" si="31"/>
        <v>0</v>
      </c>
      <c r="CZ40" s="125">
        <f t="shared" si="32"/>
        <v>0</v>
      </c>
      <c r="DA40" s="125">
        <f t="shared" si="33"/>
        <v>0</v>
      </c>
      <c r="DB40" s="125">
        <f t="shared" si="34"/>
        <v>0</v>
      </c>
    </row>
    <row r="41" spans="1:106" x14ac:dyDescent="0.2">
      <c r="A41" s="119">
        <f>Teilnehmerliste!A49</f>
        <v>30</v>
      </c>
      <c r="B41" s="120" t="str">
        <f>IF(Teilnehmerliste!B49="","",Teilnehmerliste!B49)</f>
        <v/>
      </c>
      <c r="C41" s="126" t="str">
        <f>IF(Teilnehmerliste!C49="","",Teilnehmerliste!C49)</f>
        <v/>
      </c>
      <c r="D41" s="121" t="str">
        <f>IF(Teilnehmerliste!G49="x","x",IF(Teilnehmerliste!G49="w","x"," "))</f>
        <v xml:space="preserve"> </v>
      </c>
      <c r="E41" s="6"/>
      <c r="F41" s="2"/>
      <c r="G41" s="2"/>
      <c r="H41" s="8"/>
      <c r="I41" s="37"/>
      <c r="J41" s="37"/>
      <c r="K41" s="17"/>
      <c r="L41" s="6"/>
      <c r="M41" s="2"/>
      <c r="N41" s="2"/>
      <c r="O41" s="2"/>
      <c r="P41" s="2"/>
      <c r="Q41" s="2"/>
      <c r="R41" s="5"/>
      <c r="S41" s="6"/>
      <c r="T41" s="2"/>
      <c r="U41" s="2"/>
      <c r="V41" s="4"/>
      <c r="W41" s="4"/>
      <c r="X41" s="4"/>
      <c r="Y41" s="5"/>
      <c r="Z41" s="6"/>
      <c r="AA41" s="2"/>
      <c r="AB41" s="2"/>
      <c r="AC41" s="4"/>
      <c r="AD41" s="4"/>
      <c r="AE41" s="4"/>
      <c r="AF41" s="5"/>
      <c r="AG41" s="6"/>
      <c r="AH41" s="2"/>
      <c r="AI41" s="2"/>
      <c r="AJ41" s="4"/>
      <c r="AK41" s="4"/>
      <c r="AL41" s="4"/>
      <c r="AM41" s="5"/>
      <c r="AN41" s="6"/>
      <c r="AO41" s="2"/>
      <c r="AP41" s="2"/>
      <c r="AQ41" s="4"/>
      <c r="AR41" s="4"/>
      <c r="AS41" s="4"/>
      <c r="AT41" s="5"/>
      <c r="AU41" s="6"/>
      <c r="AV41" s="2"/>
      <c r="AW41" s="2"/>
      <c r="AX41" s="4"/>
      <c r="AY41" s="4"/>
      <c r="AZ41" s="4"/>
      <c r="BA41" s="5"/>
      <c r="BB41" s="6"/>
      <c r="BC41" s="2"/>
      <c r="BD41" s="2"/>
      <c r="BE41" s="4"/>
      <c r="BF41" s="4"/>
      <c r="BG41" s="4"/>
      <c r="BH41" s="5"/>
      <c r="BI41" s="6"/>
      <c r="BJ41" s="2"/>
      <c r="BK41" s="2"/>
      <c r="BL41" s="4"/>
      <c r="BM41" s="4"/>
      <c r="BN41" s="4"/>
      <c r="BO41" s="5"/>
      <c r="BP41" s="18"/>
      <c r="BQ41" s="32"/>
      <c r="BR41" s="19"/>
      <c r="BS41" s="35"/>
      <c r="BT41" s="20"/>
      <c r="BU41" s="21"/>
      <c r="BV41" s="122" t="str">
        <f>Teilnehmerliste!H49</f>
        <v/>
      </c>
      <c r="BW41" s="122" t="str">
        <f>Teilnehmerliste!I49</f>
        <v/>
      </c>
      <c r="BX41" s="122" t="str">
        <f>Teilnehmerliste!J49</f>
        <v/>
      </c>
      <c r="BY41" s="123">
        <f t="shared" si="35"/>
        <v>0</v>
      </c>
      <c r="BZ41" s="123">
        <f t="shared" si="36"/>
        <v>0</v>
      </c>
      <c r="CA41" s="56">
        <f t="shared" si="37"/>
        <v>0</v>
      </c>
      <c r="CB41" s="124">
        <f t="shared" si="8"/>
        <v>0</v>
      </c>
      <c r="CC41" s="56">
        <f t="shared" si="9"/>
        <v>0</v>
      </c>
      <c r="CD41" s="56">
        <f t="shared" si="10"/>
        <v>0</v>
      </c>
      <c r="CE41" s="56">
        <f t="shared" si="11"/>
        <v>0</v>
      </c>
      <c r="CF41" s="56">
        <f t="shared" si="12"/>
        <v>0</v>
      </c>
      <c r="CG41" s="56">
        <f t="shared" si="13"/>
        <v>0</v>
      </c>
      <c r="CH41" s="56">
        <f t="shared" si="14"/>
        <v>0</v>
      </c>
      <c r="CI41" s="56">
        <f t="shared" si="15"/>
        <v>0</v>
      </c>
      <c r="CJ41" s="56">
        <f t="shared" si="16"/>
        <v>0</v>
      </c>
      <c r="CK41" s="124">
        <f t="shared" si="17"/>
        <v>0</v>
      </c>
      <c r="CL41" s="56">
        <f t="shared" si="18"/>
        <v>0</v>
      </c>
      <c r="CM41" s="56">
        <f t="shared" si="19"/>
        <v>0</v>
      </c>
      <c r="CN41" s="56">
        <f t="shared" si="20"/>
        <v>0</v>
      </c>
      <c r="CO41" s="56">
        <f t="shared" si="21"/>
        <v>0</v>
      </c>
      <c r="CP41" s="56">
        <f t="shared" si="22"/>
        <v>0</v>
      </c>
      <c r="CQ41" s="56">
        <f t="shared" si="23"/>
        <v>0</v>
      </c>
      <c r="CR41" s="56">
        <f t="shared" si="24"/>
        <v>0</v>
      </c>
      <c r="CS41" s="56">
        <f t="shared" si="25"/>
        <v>0</v>
      </c>
      <c r="CT41" s="125">
        <f t="shared" si="26"/>
        <v>0</v>
      </c>
      <c r="CU41" s="125">
        <f t="shared" si="27"/>
        <v>0</v>
      </c>
      <c r="CV41" s="125">
        <f t="shared" si="28"/>
        <v>0</v>
      </c>
      <c r="CW41" s="125">
        <f t="shared" si="29"/>
        <v>0</v>
      </c>
      <c r="CX41" s="125">
        <f t="shared" si="30"/>
        <v>0</v>
      </c>
      <c r="CY41" s="125">
        <f t="shared" si="31"/>
        <v>0</v>
      </c>
      <c r="CZ41" s="125">
        <f t="shared" si="32"/>
        <v>0</v>
      </c>
      <c r="DA41" s="125">
        <f t="shared" si="33"/>
        <v>0</v>
      </c>
      <c r="DB41" s="125">
        <f t="shared" si="34"/>
        <v>0</v>
      </c>
    </row>
    <row r="42" spans="1:106" x14ac:dyDescent="0.2">
      <c r="A42" s="119">
        <f>Teilnehmerliste!A50</f>
        <v>31</v>
      </c>
      <c r="B42" s="120" t="str">
        <f>IF(Teilnehmerliste!B50="","",Teilnehmerliste!B50)</f>
        <v/>
      </c>
      <c r="C42" s="126" t="str">
        <f>IF(Teilnehmerliste!C50="","",Teilnehmerliste!C50)</f>
        <v/>
      </c>
      <c r="D42" s="121" t="str">
        <f>IF(Teilnehmerliste!G50="x","x",IF(Teilnehmerliste!G50="w","x"," "))</f>
        <v xml:space="preserve"> </v>
      </c>
      <c r="E42" s="6"/>
      <c r="F42" s="2"/>
      <c r="G42" s="2"/>
      <c r="H42" s="8"/>
      <c r="I42" s="37"/>
      <c r="J42" s="37"/>
      <c r="K42" s="17"/>
      <c r="L42" s="6"/>
      <c r="M42" s="2"/>
      <c r="N42" s="2"/>
      <c r="O42" s="2"/>
      <c r="P42" s="2"/>
      <c r="Q42" s="2"/>
      <c r="R42" s="5"/>
      <c r="S42" s="6"/>
      <c r="T42" s="2"/>
      <c r="U42" s="2"/>
      <c r="V42" s="4"/>
      <c r="W42" s="4"/>
      <c r="X42" s="4"/>
      <c r="Y42" s="5"/>
      <c r="Z42" s="6"/>
      <c r="AA42" s="2"/>
      <c r="AB42" s="2"/>
      <c r="AC42" s="4"/>
      <c r="AD42" s="4"/>
      <c r="AE42" s="4"/>
      <c r="AF42" s="5"/>
      <c r="AG42" s="6"/>
      <c r="AH42" s="2"/>
      <c r="AI42" s="2"/>
      <c r="AJ42" s="4"/>
      <c r="AK42" s="4"/>
      <c r="AL42" s="4"/>
      <c r="AM42" s="5"/>
      <c r="AN42" s="6"/>
      <c r="AO42" s="2"/>
      <c r="AP42" s="2"/>
      <c r="AQ42" s="4"/>
      <c r="AR42" s="4"/>
      <c r="AS42" s="4"/>
      <c r="AT42" s="5"/>
      <c r="AU42" s="6"/>
      <c r="AV42" s="2"/>
      <c r="AW42" s="2"/>
      <c r="AX42" s="4"/>
      <c r="AY42" s="4"/>
      <c r="AZ42" s="4"/>
      <c r="BA42" s="5"/>
      <c r="BB42" s="6"/>
      <c r="BC42" s="2"/>
      <c r="BD42" s="2"/>
      <c r="BE42" s="4"/>
      <c r="BF42" s="4"/>
      <c r="BG42" s="4"/>
      <c r="BH42" s="5"/>
      <c r="BI42" s="6"/>
      <c r="BJ42" s="2"/>
      <c r="BK42" s="2"/>
      <c r="BL42" s="4"/>
      <c r="BM42" s="4"/>
      <c r="BN42" s="4"/>
      <c r="BO42" s="5"/>
      <c r="BP42" s="18"/>
      <c r="BQ42" s="32"/>
      <c r="BR42" s="19"/>
      <c r="BS42" s="35"/>
      <c r="BT42" s="20"/>
      <c r="BU42" s="21"/>
      <c r="BV42" s="122" t="str">
        <f>Teilnehmerliste!H50</f>
        <v/>
      </c>
      <c r="BW42" s="122" t="str">
        <f>Teilnehmerliste!I50</f>
        <v/>
      </c>
      <c r="BX42" s="122" t="str">
        <f>Teilnehmerliste!J50</f>
        <v/>
      </c>
      <c r="BY42" s="123">
        <f t="shared" si="35"/>
        <v>0</v>
      </c>
      <c r="BZ42" s="123">
        <f t="shared" si="36"/>
        <v>0</v>
      </c>
      <c r="CA42" s="56">
        <f t="shared" si="37"/>
        <v>0</v>
      </c>
      <c r="CB42" s="124">
        <f t="shared" si="8"/>
        <v>0</v>
      </c>
      <c r="CC42" s="56">
        <f t="shared" si="9"/>
        <v>0</v>
      </c>
      <c r="CD42" s="56">
        <f t="shared" si="10"/>
        <v>0</v>
      </c>
      <c r="CE42" s="56">
        <f t="shared" si="11"/>
        <v>0</v>
      </c>
      <c r="CF42" s="56">
        <f t="shared" si="12"/>
        <v>0</v>
      </c>
      <c r="CG42" s="56">
        <f t="shared" si="13"/>
        <v>0</v>
      </c>
      <c r="CH42" s="56">
        <f t="shared" si="14"/>
        <v>0</v>
      </c>
      <c r="CI42" s="56">
        <f t="shared" si="15"/>
        <v>0</v>
      </c>
      <c r="CJ42" s="56">
        <f t="shared" si="16"/>
        <v>0</v>
      </c>
      <c r="CK42" s="124">
        <f t="shared" si="17"/>
        <v>0</v>
      </c>
      <c r="CL42" s="56">
        <f t="shared" si="18"/>
        <v>0</v>
      </c>
      <c r="CM42" s="56">
        <f t="shared" si="19"/>
        <v>0</v>
      </c>
      <c r="CN42" s="56">
        <f t="shared" si="20"/>
        <v>0</v>
      </c>
      <c r="CO42" s="56">
        <f t="shared" si="21"/>
        <v>0</v>
      </c>
      <c r="CP42" s="56">
        <f t="shared" si="22"/>
        <v>0</v>
      </c>
      <c r="CQ42" s="56">
        <f t="shared" si="23"/>
        <v>0</v>
      </c>
      <c r="CR42" s="56">
        <f t="shared" si="24"/>
        <v>0</v>
      </c>
      <c r="CS42" s="56">
        <f t="shared" si="25"/>
        <v>0</v>
      </c>
      <c r="CT42" s="125">
        <f t="shared" si="26"/>
        <v>0</v>
      </c>
      <c r="CU42" s="125">
        <f t="shared" si="27"/>
        <v>0</v>
      </c>
      <c r="CV42" s="125">
        <f t="shared" si="28"/>
        <v>0</v>
      </c>
      <c r="CW42" s="125">
        <f t="shared" si="29"/>
        <v>0</v>
      </c>
      <c r="CX42" s="125">
        <f t="shared" si="30"/>
        <v>0</v>
      </c>
      <c r="CY42" s="125">
        <f t="shared" si="31"/>
        <v>0</v>
      </c>
      <c r="CZ42" s="125">
        <f t="shared" si="32"/>
        <v>0</v>
      </c>
      <c r="DA42" s="125">
        <f t="shared" si="33"/>
        <v>0</v>
      </c>
      <c r="DB42" s="125">
        <f t="shared" si="34"/>
        <v>0</v>
      </c>
    </row>
    <row r="43" spans="1:106" x14ac:dyDescent="0.2">
      <c r="A43" s="119">
        <f>Teilnehmerliste!A51</f>
        <v>32</v>
      </c>
      <c r="B43" s="120" t="str">
        <f>IF(Teilnehmerliste!B51="","",Teilnehmerliste!B51)</f>
        <v/>
      </c>
      <c r="C43" s="126" t="str">
        <f>IF(Teilnehmerliste!C51="","",Teilnehmerliste!C51)</f>
        <v/>
      </c>
      <c r="D43" s="121" t="str">
        <f>IF(Teilnehmerliste!G51="x","x",IF(Teilnehmerliste!G51="w","x"," "))</f>
        <v xml:space="preserve"> </v>
      </c>
      <c r="E43" s="6"/>
      <c r="F43" s="2"/>
      <c r="G43" s="2"/>
      <c r="H43" s="8"/>
      <c r="I43" s="37"/>
      <c r="J43" s="37"/>
      <c r="K43" s="17"/>
      <c r="L43" s="6"/>
      <c r="M43" s="2"/>
      <c r="N43" s="2"/>
      <c r="O43" s="2"/>
      <c r="P43" s="2"/>
      <c r="Q43" s="2"/>
      <c r="R43" s="5"/>
      <c r="S43" s="6"/>
      <c r="T43" s="2"/>
      <c r="U43" s="2"/>
      <c r="V43" s="4"/>
      <c r="W43" s="4"/>
      <c r="X43" s="4"/>
      <c r="Y43" s="5"/>
      <c r="Z43" s="6"/>
      <c r="AA43" s="2"/>
      <c r="AB43" s="2"/>
      <c r="AC43" s="4"/>
      <c r="AD43" s="4"/>
      <c r="AE43" s="4"/>
      <c r="AF43" s="5"/>
      <c r="AG43" s="6"/>
      <c r="AH43" s="2"/>
      <c r="AI43" s="2"/>
      <c r="AJ43" s="4"/>
      <c r="AK43" s="4"/>
      <c r="AL43" s="4"/>
      <c r="AM43" s="5"/>
      <c r="AN43" s="6"/>
      <c r="AO43" s="2"/>
      <c r="AP43" s="2"/>
      <c r="AQ43" s="4"/>
      <c r="AR43" s="4"/>
      <c r="AS43" s="4"/>
      <c r="AT43" s="5"/>
      <c r="AU43" s="6"/>
      <c r="AV43" s="2"/>
      <c r="AW43" s="2"/>
      <c r="AX43" s="4"/>
      <c r="AY43" s="4"/>
      <c r="AZ43" s="4"/>
      <c r="BA43" s="5"/>
      <c r="BB43" s="6"/>
      <c r="BC43" s="2"/>
      <c r="BD43" s="2"/>
      <c r="BE43" s="4"/>
      <c r="BF43" s="4"/>
      <c r="BG43" s="4"/>
      <c r="BH43" s="5"/>
      <c r="BI43" s="6"/>
      <c r="BJ43" s="2"/>
      <c r="BK43" s="2"/>
      <c r="BL43" s="4"/>
      <c r="BM43" s="4"/>
      <c r="BN43" s="4"/>
      <c r="BO43" s="5"/>
      <c r="BP43" s="18"/>
      <c r="BQ43" s="32"/>
      <c r="BR43" s="19"/>
      <c r="BS43" s="35"/>
      <c r="BT43" s="20"/>
      <c r="BU43" s="21"/>
      <c r="BV43" s="122" t="str">
        <f>Teilnehmerliste!H51</f>
        <v/>
      </c>
      <c r="BW43" s="122" t="str">
        <f>Teilnehmerliste!I51</f>
        <v/>
      </c>
      <c r="BX43" s="122" t="str">
        <f>Teilnehmerliste!J51</f>
        <v/>
      </c>
      <c r="BY43" s="123">
        <f t="shared" si="35"/>
        <v>0</v>
      </c>
      <c r="BZ43" s="123">
        <f t="shared" si="36"/>
        <v>0</v>
      </c>
      <c r="CA43" s="56">
        <f t="shared" si="37"/>
        <v>0</v>
      </c>
      <c r="CB43" s="124">
        <f t="shared" si="8"/>
        <v>0</v>
      </c>
      <c r="CC43" s="56">
        <f t="shared" si="9"/>
        <v>0</v>
      </c>
      <c r="CD43" s="56">
        <f t="shared" si="10"/>
        <v>0</v>
      </c>
      <c r="CE43" s="56">
        <f t="shared" si="11"/>
        <v>0</v>
      </c>
      <c r="CF43" s="56">
        <f t="shared" si="12"/>
        <v>0</v>
      </c>
      <c r="CG43" s="56">
        <f t="shared" si="13"/>
        <v>0</v>
      </c>
      <c r="CH43" s="56">
        <f t="shared" si="14"/>
        <v>0</v>
      </c>
      <c r="CI43" s="56">
        <f t="shared" si="15"/>
        <v>0</v>
      </c>
      <c r="CJ43" s="56">
        <f t="shared" si="16"/>
        <v>0</v>
      </c>
      <c r="CK43" s="124">
        <f t="shared" si="17"/>
        <v>0</v>
      </c>
      <c r="CL43" s="56">
        <f t="shared" si="18"/>
        <v>0</v>
      </c>
      <c r="CM43" s="56">
        <f t="shared" si="19"/>
        <v>0</v>
      </c>
      <c r="CN43" s="56">
        <f t="shared" si="20"/>
        <v>0</v>
      </c>
      <c r="CO43" s="56">
        <f t="shared" si="21"/>
        <v>0</v>
      </c>
      <c r="CP43" s="56">
        <f t="shared" si="22"/>
        <v>0</v>
      </c>
      <c r="CQ43" s="56">
        <f t="shared" si="23"/>
        <v>0</v>
      </c>
      <c r="CR43" s="56">
        <f t="shared" si="24"/>
        <v>0</v>
      </c>
      <c r="CS43" s="56">
        <f t="shared" si="25"/>
        <v>0</v>
      </c>
      <c r="CT43" s="125">
        <f t="shared" si="26"/>
        <v>0</v>
      </c>
      <c r="CU43" s="125">
        <f t="shared" si="27"/>
        <v>0</v>
      </c>
      <c r="CV43" s="125">
        <f t="shared" si="28"/>
        <v>0</v>
      </c>
      <c r="CW43" s="125">
        <f t="shared" si="29"/>
        <v>0</v>
      </c>
      <c r="CX43" s="125">
        <f t="shared" si="30"/>
        <v>0</v>
      </c>
      <c r="CY43" s="125">
        <f t="shared" si="31"/>
        <v>0</v>
      </c>
      <c r="CZ43" s="125">
        <f t="shared" si="32"/>
        <v>0</v>
      </c>
      <c r="DA43" s="125">
        <f t="shared" si="33"/>
        <v>0</v>
      </c>
      <c r="DB43" s="125">
        <f t="shared" si="34"/>
        <v>0</v>
      </c>
    </row>
    <row r="44" spans="1:106" x14ac:dyDescent="0.2">
      <c r="A44" s="119">
        <f>Teilnehmerliste!A52</f>
        <v>33</v>
      </c>
      <c r="B44" s="120" t="str">
        <f>IF(Teilnehmerliste!B52="","",Teilnehmerliste!B52)</f>
        <v/>
      </c>
      <c r="C44" s="126" t="str">
        <f>IF(Teilnehmerliste!C52="","",Teilnehmerliste!C52)</f>
        <v/>
      </c>
      <c r="D44" s="121" t="str">
        <f>IF(Teilnehmerliste!G52="x","x",IF(Teilnehmerliste!G52="w","x"," "))</f>
        <v xml:space="preserve"> </v>
      </c>
      <c r="E44" s="6"/>
      <c r="F44" s="2"/>
      <c r="G44" s="2"/>
      <c r="H44" s="8"/>
      <c r="I44" s="37"/>
      <c r="J44" s="37"/>
      <c r="K44" s="17"/>
      <c r="L44" s="6"/>
      <c r="M44" s="2"/>
      <c r="N44" s="2"/>
      <c r="O44" s="2"/>
      <c r="P44" s="2"/>
      <c r="Q44" s="2"/>
      <c r="R44" s="5"/>
      <c r="S44" s="6"/>
      <c r="T44" s="2"/>
      <c r="U44" s="2"/>
      <c r="V44" s="4"/>
      <c r="W44" s="4"/>
      <c r="X44" s="4"/>
      <c r="Y44" s="5"/>
      <c r="Z44" s="6"/>
      <c r="AA44" s="2"/>
      <c r="AB44" s="2"/>
      <c r="AC44" s="4"/>
      <c r="AD44" s="4"/>
      <c r="AE44" s="4"/>
      <c r="AF44" s="5"/>
      <c r="AG44" s="6"/>
      <c r="AH44" s="2"/>
      <c r="AI44" s="2"/>
      <c r="AJ44" s="4"/>
      <c r="AK44" s="4"/>
      <c r="AL44" s="4"/>
      <c r="AM44" s="5"/>
      <c r="AN44" s="6"/>
      <c r="AO44" s="2"/>
      <c r="AP44" s="2"/>
      <c r="AQ44" s="4"/>
      <c r="AR44" s="4"/>
      <c r="AS44" s="4"/>
      <c r="AT44" s="5"/>
      <c r="AU44" s="6"/>
      <c r="AV44" s="2"/>
      <c r="AW44" s="2"/>
      <c r="AX44" s="4"/>
      <c r="AY44" s="4"/>
      <c r="AZ44" s="4"/>
      <c r="BA44" s="5"/>
      <c r="BB44" s="6"/>
      <c r="BC44" s="2"/>
      <c r="BD44" s="2"/>
      <c r="BE44" s="4"/>
      <c r="BF44" s="4"/>
      <c r="BG44" s="4"/>
      <c r="BH44" s="5"/>
      <c r="BI44" s="6"/>
      <c r="BJ44" s="2"/>
      <c r="BK44" s="2"/>
      <c r="BL44" s="4"/>
      <c r="BM44" s="4"/>
      <c r="BN44" s="4"/>
      <c r="BO44" s="5"/>
      <c r="BP44" s="18"/>
      <c r="BQ44" s="32"/>
      <c r="BR44" s="19"/>
      <c r="BS44" s="35"/>
      <c r="BT44" s="20"/>
      <c r="BU44" s="21"/>
      <c r="BV44" s="122" t="str">
        <f>Teilnehmerliste!H52</f>
        <v/>
      </c>
      <c r="BW44" s="122" t="str">
        <f>Teilnehmerliste!I52</f>
        <v/>
      </c>
      <c r="BX44" s="122" t="str">
        <f>Teilnehmerliste!J52</f>
        <v/>
      </c>
      <c r="BY44" s="123">
        <f t="shared" si="35"/>
        <v>0</v>
      </c>
      <c r="BZ44" s="123">
        <f t="shared" si="36"/>
        <v>0</v>
      </c>
      <c r="CA44" s="56">
        <f t="shared" si="37"/>
        <v>0</v>
      </c>
      <c r="CB44" s="124">
        <f t="shared" si="8"/>
        <v>0</v>
      </c>
      <c r="CC44" s="56">
        <f t="shared" si="9"/>
        <v>0</v>
      </c>
      <c r="CD44" s="56">
        <f t="shared" si="10"/>
        <v>0</v>
      </c>
      <c r="CE44" s="56">
        <f t="shared" si="11"/>
        <v>0</v>
      </c>
      <c r="CF44" s="56">
        <f t="shared" si="12"/>
        <v>0</v>
      </c>
      <c r="CG44" s="56">
        <f t="shared" si="13"/>
        <v>0</v>
      </c>
      <c r="CH44" s="56">
        <f t="shared" si="14"/>
        <v>0</v>
      </c>
      <c r="CI44" s="56">
        <f t="shared" si="15"/>
        <v>0</v>
      </c>
      <c r="CJ44" s="56">
        <f t="shared" si="16"/>
        <v>0</v>
      </c>
      <c r="CK44" s="124">
        <f t="shared" si="17"/>
        <v>0</v>
      </c>
      <c r="CL44" s="56">
        <f t="shared" si="18"/>
        <v>0</v>
      </c>
      <c r="CM44" s="56">
        <f t="shared" si="19"/>
        <v>0</v>
      </c>
      <c r="CN44" s="56">
        <f t="shared" si="20"/>
        <v>0</v>
      </c>
      <c r="CO44" s="56">
        <f t="shared" si="21"/>
        <v>0</v>
      </c>
      <c r="CP44" s="56">
        <f t="shared" si="22"/>
        <v>0</v>
      </c>
      <c r="CQ44" s="56">
        <f t="shared" si="23"/>
        <v>0</v>
      </c>
      <c r="CR44" s="56">
        <f t="shared" si="24"/>
        <v>0</v>
      </c>
      <c r="CS44" s="56">
        <f t="shared" si="25"/>
        <v>0</v>
      </c>
      <c r="CT44" s="125">
        <f t="shared" si="26"/>
        <v>0</v>
      </c>
      <c r="CU44" s="125">
        <f t="shared" si="27"/>
        <v>0</v>
      </c>
      <c r="CV44" s="125">
        <f t="shared" si="28"/>
        <v>0</v>
      </c>
      <c r="CW44" s="125">
        <f t="shared" si="29"/>
        <v>0</v>
      </c>
      <c r="CX44" s="125">
        <f t="shared" si="30"/>
        <v>0</v>
      </c>
      <c r="CY44" s="125">
        <f t="shared" si="31"/>
        <v>0</v>
      </c>
      <c r="CZ44" s="125">
        <f t="shared" si="32"/>
        <v>0</v>
      </c>
      <c r="DA44" s="125">
        <f t="shared" si="33"/>
        <v>0</v>
      </c>
      <c r="DB44" s="125">
        <f t="shared" si="34"/>
        <v>0</v>
      </c>
    </row>
    <row r="45" spans="1:106" x14ac:dyDescent="0.2">
      <c r="A45" s="119">
        <f>Teilnehmerliste!A53</f>
        <v>34</v>
      </c>
      <c r="B45" s="120" t="str">
        <f>IF(Teilnehmerliste!B53="","",Teilnehmerliste!B53)</f>
        <v/>
      </c>
      <c r="C45" s="126" t="str">
        <f>IF(Teilnehmerliste!C53="","",Teilnehmerliste!C53)</f>
        <v/>
      </c>
      <c r="D45" s="121" t="str">
        <f>IF(Teilnehmerliste!G53="x","x",IF(Teilnehmerliste!G53="w","x"," "))</f>
        <v xml:space="preserve"> </v>
      </c>
      <c r="E45" s="6"/>
      <c r="F45" s="2"/>
      <c r="G45" s="2"/>
      <c r="H45" s="8"/>
      <c r="I45" s="37"/>
      <c r="J45" s="37"/>
      <c r="K45" s="17"/>
      <c r="L45" s="6"/>
      <c r="M45" s="2"/>
      <c r="N45" s="2"/>
      <c r="O45" s="2"/>
      <c r="P45" s="2"/>
      <c r="Q45" s="2"/>
      <c r="R45" s="5"/>
      <c r="S45" s="6"/>
      <c r="T45" s="2"/>
      <c r="U45" s="2"/>
      <c r="V45" s="4"/>
      <c r="W45" s="4"/>
      <c r="X45" s="4"/>
      <c r="Y45" s="5"/>
      <c r="Z45" s="6"/>
      <c r="AA45" s="2"/>
      <c r="AB45" s="2"/>
      <c r="AC45" s="4"/>
      <c r="AD45" s="4"/>
      <c r="AE45" s="4"/>
      <c r="AF45" s="5"/>
      <c r="AG45" s="6"/>
      <c r="AH45" s="2"/>
      <c r="AI45" s="2"/>
      <c r="AJ45" s="4"/>
      <c r="AK45" s="4"/>
      <c r="AL45" s="4"/>
      <c r="AM45" s="5"/>
      <c r="AN45" s="6"/>
      <c r="AO45" s="2"/>
      <c r="AP45" s="2"/>
      <c r="AQ45" s="4"/>
      <c r="AR45" s="4"/>
      <c r="AS45" s="4"/>
      <c r="AT45" s="5"/>
      <c r="AU45" s="6"/>
      <c r="AV45" s="2"/>
      <c r="AW45" s="2"/>
      <c r="AX45" s="4"/>
      <c r="AY45" s="4"/>
      <c r="AZ45" s="4"/>
      <c r="BA45" s="5"/>
      <c r="BB45" s="6"/>
      <c r="BC45" s="2"/>
      <c r="BD45" s="2"/>
      <c r="BE45" s="4"/>
      <c r="BF45" s="4"/>
      <c r="BG45" s="4"/>
      <c r="BH45" s="5"/>
      <c r="BI45" s="6"/>
      <c r="BJ45" s="2"/>
      <c r="BK45" s="2"/>
      <c r="BL45" s="4"/>
      <c r="BM45" s="4"/>
      <c r="BN45" s="4"/>
      <c r="BO45" s="5"/>
      <c r="BP45" s="18"/>
      <c r="BQ45" s="32"/>
      <c r="BR45" s="19"/>
      <c r="BS45" s="35"/>
      <c r="BT45" s="20"/>
      <c r="BU45" s="21"/>
      <c r="BV45" s="122" t="str">
        <f>Teilnehmerliste!H53</f>
        <v/>
      </c>
      <c r="BW45" s="122" t="str">
        <f>Teilnehmerliste!I53</f>
        <v/>
      </c>
      <c r="BX45" s="122" t="str">
        <f>Teilnehmerliste!J53</f>
        <v/>
      </c>
      <c r="BY45" s="123">
        <f t="shared" si="35"/>
        <v>0</v>
      </c>
      <c r="BZ45" s="123">
        <f t="shared" si="36"/>
        <v>0</v>
      </c>
      <c r="CA45" s="56">
        <f t="shared" si="37"/>
        <v>0</v>
      </c>
      <c r="CB45" s="124">
        <f t="shared" si="8"/>
        <v>0</v>
      </c>
      <c r="CC45" s="56">
        <f t="shared" si="9"/>
        <v>0</v>
      </c>
      <c r="CD45" s="56">
        <f t="shared" si="10"/>
        <v>0</v>
      </c>
      <c r="CE45" s="56">
        <f t="shared" si="11"/>
        <v>0</v>
      </c>
      <c r="CF45" s="56">
        <f t="shared" si="12"/>
        <v>0</v>
      </c>
      <c r="CG45" s="56">
        <f t="shared" si="13"/>
        <v>0</v>
      </c>
      <c r="CH45" s="56">
        <f t="shared" si="14"/>
        <v>0</v>
      </c>
      <c r="CI45" s="56">
        <f t="shared" si="15"/>
        <v>0</v>
      </c>
      <c r="CJ45" s="56">
        <f t="shared" si="16"/>
        <v>0</v>
      </c>
      <c r="CK45" s="124">
        <f t="shared" si="17"/>
        <v>0</v>
      </c>
      <c r="CL45" s="56">
        <f t="shared" si="18"/>
        <v>0</v>
      </c>
      <c r="CM45" s="56">
        <f t="shared" si="19"/>
        <v>0</v>
      </c>
      <c r="CN45" s="56">
        <f t="shared" si="20"/>
        <v>0</v>
      </c>
      <c r="CO45" s="56">
        <f t="shared" si="21"/>
        <v>0</v>
      </c>
      <c r="CP45" s="56">
        <f t="shared" si="22"/>
        <v>0</v>
      </c>
      <c r="CQ45" s="56">
        <f t="shared" si="23"/>
        <v>0</v>
      </c>
      <c r="CR45" s="56">
        <f t="shared" si="24"/>
        <v>0</v>
      </c>
      <c r="CS45" s="56">
        <f t="shared" si="25"/>
        <v>0</v>
      </c>
      <c r="CT45" s="125">
        <f t="shared" si="26"/>
        <v>0</v>
      </c>
      <c r="CU45" s="125">
        <f t="shared" si="27"/>
        <v>0</v>
      </c>
      <c r="CV45" s="125">
        <f t="shared" si="28"/>
        <v>0</v>
      </c>
      <c r="CW45" s="125">
        <f t="shared" si="29"/>
        <v>0</v>
      </c>
      <c r="CX45" s="125">
        <f t="shared" si="30"/>
        <v>0</v>
      </c>
      <c r="CY45" s="125">
        <f t="shared" si="31"/>
        <v>0</v>
      </c>
      <c r="CZ45" s="125">
        <f t="shared" si="32"/>
        <v>0</v>
      </c>
      <c r="DA45" s="125">
        <f t="shared" si="33"/>
        <v>0</v>
      </c>
      <c r="DB45" s="125">
        <f t="shared" si="34"/>
        <v>0</v>
      </c>
    </row>
    <row r="46" spans="1:106" x14ac:dyDescent="0.2">
      <c r="A46" s="119">
        <f>Teilnehmerliste!A54</f>
        <v>35</v>
      </c>
      <c r="B46" s="120" t="str">
        <f>IF(Teilnehmerliste!B54="","",Teilnehmerliste!B54)</f>
        <v/>
      </c>
      <c r="C46" s="126" t="str">
        <f>IF(Teilnehmerliste!C54="","",Teilnehmerliste!C54)</f>
        <v/>
      </c>
      <c r="D46" s="121" t="str">
        <f>IF(Teilnehmerliste!G54="x","x",IF(Teilnehmerliste!G54="w","x"," "))</f>
        <v xml:space="preserve"> </v>
      </c>
      <c r="E46" s="6"/>
      <c r="F46" s="2"/>
      <c r="G46" s="2"/>
      <c r="H46" s="8"/>
      <c r="I46" s="37"/>
      <c r="J46" s="37"/>
      <c r="K46" s="17"/>
      <c r="L46" s="6"/>
      <c r="M46" s="2"/>
      <c r="N46" s="2"/>
      <c r="O46" s="2"/>
      <c r="P46" s="2"/>
      <c r="Q46" s="2"/>
      <c r="R46" s="5"/>
      <c r="S46" s="6"/>
      <c r="T46" s="2"/>
      <c r="U46" s="2"/>
      <c r="V46" s="4"/>
      <c r="W46" s="4"/>
      <c r="X46" s="4"/>
      <c r="Y46" s="5"/>
      <c r="Z46" s="6"/>
      <c r="AA46" s="2"/>
      <c r="AB46" s="2"/>
      <c r="AC46" s="4"/>
      <c r="AD46" s="4"/>
      <c r="AE46" s="4"/>
      <c r="AF46" s="5"/>
      <c r="AG46" s="6"/>
      <c r="AH46" s="2"/>
      <c r="AI46" s="2"/>
      <c r="AJ46" s="4"/>
      <c r="AK46" s="4"/>
      <c r="AL46" s="4"/>
      <c r="AM46" s="5"/>
      <c r="AN46" s="6"/>
      <c r="AO46" s="2"/>
      <c r="AP46" s="2"/>
      <c r="AQ46" s="4"/>
      <c r="AR46" s="4"/>
      <c r="AS46" s="4"/>
      <c r="AT46" s="5"/>
      <c r="AU46" s="6"/>
      <c r="AV46" s="2"/>
      <c r="AW46" s="2"/>
      <c r="AX46" s="4"/>
      <c r="AY46" s="4"/>
      <c r="AZ46" s="4"/>
      <c r="BA46" s="5"/>
      <c r="BB46" s="6"/>
      <c r="BC46" s="2"/>
      <c r="BD46" s="2"/>
      <c r="BE46" s="4"/>
      <c r="BF46" s="4"/>
      <c r="BG46" s="4"/>
      <c r="BH46" s="5"/>
      <c r="BI46" s="6"/>
      <c r="BJ46" s="2"/>
      <c r="BK46" s="2"/>
      <c r="BL46" s="4"/>
      <c r="BM46" s="4"/>
      <c r="BN46" s="4"/>
      <c r="BO46" s="5"/>
      <c r="BP46" s="18"/>
      <c r="BQ46" s="32"/>
      <c r="BR46" s="19"/>
      <c r="BS46" s="35"/>
      <c r="BT46" s="20"/>
      <c r="BU46" s="21"/>
      <c r="BV46" s="122" t="str">
        <f>Teilnehmerliste!H54</f>
        <v/>
      </c>
      <c r="BW46" s="122" t="str">
        <f>Teilnehmerliste!I54</f>
        <v/>
      </c>
      <c r="BX46" s="122" t="str">
        <f>Teilnehmerliste!J54</f>
        <v/>
      </c>
      <c r="BY46" s="123">
        <f t="shared" si="35"/>
        <v>0</v>
      </c>
      <c r="BZ46" s="123">
        <f t="shared" si="36"/>
        <v>0</v>
      </c>
      <c r="CA46" s="56">
        <f t="shared" si="37"/>
        <v>0</v>
      </c>
      <c r="CB46" s="124">
        <f t="shared" si="8"/>
        <v>0</v>
      </c>
      <c r="CC46" s="56">
        <f t="shared" si="9"/>
        <v>0</v>
      </c>
      <c r="CD46" s="56">
        <f t="shared" si="10"/>
        <v>0</v>
      </c>
      <c r="CE46" s="56">
        <f t="shared" si="11"/>
        <v>0</v>
      </c>
      <c r="CF46" s="56">
        <f t="shared" si="12"/>
        <v>0</v>
      </c>
      <c r="CG46" s="56">
        <f t="shared" si="13"/>
        <v>0</v>
      </c>
      <c r="CH46" s="56">
        <f t="shared" si="14"/>
        <v>0</v>
      </c>
      <c r="CI46" s="56">
        <f t="shared" si="15"/>
        <v>0</v>
      </c>
      <c r="CJ46" s="56">
        <f t="shared" si="16"/>
        <v>0</v>
      </c>
      <c r="CK46" s="124">
        <f t="shared" si="17"/>
        <v>0</v>
      </c>
      <c r="CL46" s="56">
        <f t="shared" si="18"/>
        <v>0</v>
      </c>
      <c r="CM46" s="56">
        <f t="shared" si="19"/>
        <v>0</v>
      </c>
      <c r="CN46" s="56">
        <f t="shared" si="20"/>
        <v>0</v>
      </c>
      <c r="CO46" s="56">
        <f t="shared" si="21"/>
        <v>0</v>
      </c>
      <c r="CP46" s="56">
        <f t="shared" si="22"/>
        <v>0</v>
      </c>
      <c r="CQ46" s="56">
        <f t="shared" si="23"/>
        <v>0</v>
      </c>
      <c r="CR46" s="56">
        <f t="shared" si="24"/>
        <v>0</v>
      </c>
      <c r="CS46" s="56">
        <f t="shared" si="25"/>
        <v>0</v>
      </c>
      <c r="CT46" s="125">
        <f t="shared" si="26"/>
        <v>0</v>
      </c>
      <c r="CU46" s="125">
        <f t="shared" si="27"/>
        <v>0</v>
      </c>
      <c r="CV46" s="125">
        <f t="shared" si="28"/>
        <v>0</v>
      </c>
      <c r="CW46" s="125">
        <f t="shared" si="29"/>
        <v>0</v>
      </c>
      <c r="CX46" s="125">
        <f t="shared" si="30"/>
        <v>0</v>
      </c>
      <c r="CY46" s="125">
        <f t="shared" si="31"/>
        <v>0</v>
      </c>
      <c r="CZ46" s="125">
        <f t="shared" si="32"/>
        <v>0</v>
      </c>
      <c r="DA46" s="125">
        <f t="shared" si="33"/>
        <v>0</v>
      </c>
      <c r="DB46" s="125">
        <f t="shared" si="34"/>
        <v>0</v>
      </c>
    </row>
    <row r="47" spans="1:106" x14ac:dyDescent="0.2">
      <c r="A47" s="119">
        <f>Teilnehmerliste!A55</f>
        <v>36</v>
      </c>
      <c r="B47" s="120" t="str">
        <f>IF(Teilnehmerliste!B55="","",Teilnehmerliste!B55)</f>
        <v/>
      </c>
      <c r="C47" s="126" t="str">
        <f>IF(Teilnehmerliste!C55="","",Teilnehmerliste!C55)</f>
        <v/>
      </c>
      <c r="D47" s="121" t="str">
        <f>IF(Teilnehmerliste!G55="x","x",IF(Teilnehmerliste!G55="w","x"," "))</f>
        <v xml:space="preserve"> </v>
      </c>
      <c r="E47" s="6"/>
      <c r="F47" s="2"/>
      <c r="G47" s="2"/>
      <c r="H47" s="8"/>
      <c r="I47" s="37"/>
      <c r="J47" s="37"/>
      <c r="K47" s="17"/>
      <c r="L47" s="6"/>
      <c r="M47" s="2"/>
      <c r="N47" s="2"/>
      <c r="O47" s="2"/>
      <c r="P47" s="2"/>
      <c r="Q47" s="2"/>
      <c r="R47" s="5"/>
      <c r="S47" s="6"/>
      <c r="T47" s="2"/>
      <c r="U47" s="2"/>
      <c r="V47" s="4"/>
      <c r="W47" s="4"/>
      <c r="X47" s="4"/>
      <c r="Y47" s="5"/>
      <c r="Z47" s="6"/>
      <c r="AA47" s="2"/>
      <c r="AB47" s="2"/>
      <c r="AC47" s="4"/>
      <c r="AD47" s="4"/>
      <c r="AE47" s="4"/>
      <c r="AF47" s="5"/>
      <c r="AG47" s="6"/>
      <c r="AH47" s="2"/>
      <c r="AI47" s="2"/>
      <c r="AJ47" s="4"/>
      <c r="AK47" s="4"/>
      <c r="AL47" s="4"/>
      <c r="AM47" s="5"/>
      <c r="AN47" s="6"/>
      <c r="AO47" s="2"/>
      <c r="AP47" s="2"/>
      <c r="AQ47" s="4"/>
      <c r="AR47" s="4"/>
      <c r="AS47" s="4"/>
      <c r="AT47" s="5"/>
      <c r="AU47" s="6"/>
      <c r="AV47" s="2"/>
      <c r="AW47" s="2"/>
      <c r="AX47" s="4"/>
      <c r="AY47" s="4"/>
      <c r="AZ47" s="4"/>
      <c r="BA47" s="5"/>
      <c r="BB47" s="6"/>
      <c r="BC47" s="2"/>
      <c r="BD47" s="2"/>
      <c r="BE47" s="4"/>
      <c r="BF47" s="4"/>
      <c r="BG47" s="4"/>
      <c r="BH47" s="5"/>
      <c r="BI47" s="6"/>
      <c r="BJ47" s="2"/>
      <c r="BK47" s="2"/>
      <c r="BL47" s="4"/>
      <c r="BM47" s="4"/>
      <c r="BN47" s="4"/>
      <c r="BO47" s="5"/>
      <c r="BP47" s="18"/>
      <c r="BQ47" s="32"/>
      <c r="BR47" s="19"/>
      <c r="BS47" s="35"/>
      <c r="BT47" s="20"/>
      <c r="BU47" s="21"/>
      <c r="BV47" s="122" t="str">
        <f>Teilnehmerliste!H55</f>
        <v/>
      </c>
      <c r="BW47" s="122" t="str">
        <f>Teilnehmerliste!I55</f>
        <v/>
      </c>
      <c r="BX47" s="122" t="str">
        <f>Teilnehmerliste!J55</f>
        <v/>
      </c>
      <c r="BY47" s="123">
        <f t="shared" si="35"/>
        <v>0</v>
      </c>
      <c r="BZ47" s="123">
        <f t="shared" si="36"/>
        <v>0</v>
      </c>
      <c r="CA47" s="56">
        <f t="shared" si="37"/>
        <v>0</v>
      </c>
      <c r="CB47" s="124">
        <f t="shared" si="8"/>
        <v>0</v>
      </c>
      <c r="CC47" s="56">
        <f t="shared" si="9"/>
        <v>0</v>
      </c>
      <c r="CD47" s="56">
        <f t="shared" si="10"/>
        <v>0</v>
      </c>
      <c r="CE47" s="56">
        <f t="shared" si="11"/>
        <v>0</v>
      </c>
      <c r="CF47" s="56">
        <f t="shared" si="12"/>
        <v>0</v>
      </c>
      <c r="CG47" s="56">
        <f t="shared" si="13"/>
        <v>0</v>
      </c>
      <c r="CH47" s="56">
        <f t="shared" si="14"/>
        <v>0</v>
      </c>
      <c r="CI47" s="56">
        <f t="shared" si="15"/>
        <v>0</v>
      </c>
      <c r="CJ47" s="56">
        <f t="shared" si="16"/>
        <v>0</v>
      </c>
      <c r="CK47" s="124">
        <f t="shared" si="17"/>
        <v>0</v>
      </c>
      <c r="CL47" s="56">
        <f t="shared" si="18"/>
        <v>0</v>
      </c>
      <c r="CM47" s="56">
        <f t="shared" si="19"/>
        <v>0</v>
      </c>
      <c r="CN47" s="56">
        <f t="shared" si="20"/>
        <v>0</v>
      </c>
      <c r="CO47" s="56">
        <f t="shared" si="21"/>
        <v>0</v>
      </c>
      <c r="CP47" s="56">
        <f t="shared" si="22"/>
        <v>0</v>
      </c>
      <c r="CQ47" s="56">
        <f t="shared" si="23"/>
        <v>0</v>
      </c>
      <c r="CR47" s="56">
        <f t="shared" si="24"/>
        <v>0</v>
      </c>
      <c r="CS47" s="56">
        <f t="shared" si="25"/>
        <v>0</v>
      </c>
      <c r="CT47" s="125">
        <f t="shared" si="26"/>
        <v>0</v>
      </c>
      <c r="CU47" s="125">
        <f t="shared" si="27"/>
        <v>0</v>
      </c>
      <c r="CV47" s="125">
        <f t="shared" si="28"/>
        <v>0</v>
      </c>
      <c r="CW47" s="125">
        <f t="shared" si="29"/>
        <v>0</v>
      </c>
      <c r="CX47" s="125">
        <f t="shared" si="30"/>
        <v>0</v>
      </c>
      <c r="CY47" s="125">
        <f t="shared" si="31"/>
        <v>0</v>
      </c>
      <c r="CZ47" s="125">
        <f t="shared" si="32"/>
        <v>0</v>
      </c>
      <c r="DA47" s="125">
        <f t="shared" si="33"/>
        <v>0</v>
      </c>
      <c r="DB47" s="125">
        <f t="shared" si="34"/>
        <v>0</v>
      </c>
    </row>
    <row r="48" spans="1:106" x14ac:dyDescent="0.2">
      <c r="A48" s="119">
        <f>Teilnehmerliste!A56</f>
        <v>37</v>
      </c>
      <c r="B48" s="120" t="str">
        <f>IF(Teilnehmerliste!B56="","",Teilnehmerliste!B56)</f>
        <v/>
      </c>
      <c r="C48" s="126" t="str">
        <f>IF(Teilnehmerliste!C56="","",Teilnehmerliste!C56)</f>
        <v/>
      </c>
      <c r="D48" s="121" t="str">
        <f>IF(Teilnehmerliste!G56="x","x",IF(Teilnehmerliste!G56="w","x"," "))</f>
        <v xml:space="preserve"> </v>
      </c>
      <c r="E48" s="6"/>
      <c r="F48" s="2"/>
      <c r="G48" s="2"/>
      <c r="H48" s="8"/>
      <c r="I48" s="37"/>
      <c r="J48" s="37"/>
      <c r="K48" s="17"/>
      <c r="L48" s="6"/>
      <c r="M48" s="2"/>
      <c r="N48" s="2"/>
      <c r="O48" s="2"/>
      <c r="P48" s="2"/>
      <c r="Q48" s="2"/>
      <c r="R48" s="5"/>
      <c r="S48" s="6"/>
      <c r="T48" s="2"/>
      <c r="U48" s="2"/>
      <c r="V48" s="4"/>
      <c r="W48" s="4"/>
      <c r="X48" s="4"/>
      <c r="Y48" s="5"/>
      <c r="Z48" s="6"/>
      <c r="AA48" s="2"/>
      <c r="AB48" s="2"/>
      <c r="AC48" s="4"/>
      <c r="AD48" s="4"/>
      <c r="AE48" s="4"/>
      <c r="AF48" s="5"/>
      <c r="AG48" s="6"/>
      <c r="AH48" s="2"/>
      <c r="AI48" s="2"/>
      <c r="AJ48" s="4"/>
      <c r="AK48" s="4"/>
      <c r="AL48" s="4"/>
      <c r="AM48" s="5"/>
      <c r="AN48" s="6"/>
      <c r="AO48" s="2"/>
      <c r="AP48" s="2"/>
      <c r="AQ48" s="4"/>
      <c r="AR48" s="4"/>
      <c r="AS48" s="4"/>
      <c r="AT48" s="5"/>
      <c r="AU48" s="6"/>
      <c r="AV48" s="2"/>
      <c r="AW48" s="2"/>
      <c r="AX48" s="4"/>
      <c r="AY48" s="4"/>
      <c r="AZ48" s="4"/>
      <c r="BA48" s="5"/>
      <c r="BB48" s="6"/>
      <c r="BC48" s="2"/>
      <c r="BD48" s="2"/>
      <c r="BE48" s="4"/>
      <c r="BF48" s="4"/>
      <c r="BG48" s="4"/>
      <c r="BH48" s="5"/>
      <c r="BI48" s="6"/>
      <c r="BJ48" s="2"/>
      <c r="BK48" s="2"/>
      <c r="BL48" s="4"/>
      <c r="BM48" s="4"/>
      <c r="BN48" s="4"/>
      <c r="BO48" s="5"/>
      <c r="BP48" s="18"/>
      <c r="BQ48" s="32"/>
      <c r="BR48" s="19"/>
      <c r="BS48" s="35"/>
      <c r="BT48" s="20"/>
      <c r="BU48" s="21"/>
      <c r="BV48" s="122" t="str">
        <f>Teilnehmerliste!H56</f>
        <v/>
      </c>
      <c r="BW48" s="122" t="str">
        <f>Teilnehmerliste!I56</f>
        <v/>
      </c>
      <c r="BX48" s="122" t="str">
        <f>Teilnehmerliste!J56</f>
        <v/>
      </c>
      <c r="BY48" s="123">
        <f t="shared" si="35"/>
        <v>0</v>
      </c>
      <c r="BZ48" s="123">
        <f t="shared" si="36"/>
        <v>0</v>
      </c>
      <c r="CA48" s="56">
        <f t="shared" si="37"/>
        <v>0</v>
      </c>
      <c r="CB48" s="124">
        <f t="shared" si="8"/>
        <v>0</v>
      </c>
      <c r="CC48" s="56">
        <f t="shared" si="9"/>
        <v>0</v>
      </c>
      <c r="CD48" s="56">
        <f t="shared" si="10"/>
        <v>0</v>
      </c>
      <c r="CE48" s="56">
        <f t="shared" si="11"/>
        <v>0</v>
      </c>
      <c r="CF48" s="56">
        <f t="shared" si="12"/>
        <v>0</v>
      </c>
      <c r="CG48" s="56">
        <f t="shared" si="13"/>
        <v>0</v>
      </c>
      <c r="CH48" s="56">
        <f t="shared" si="14"/>
        <v>0</v>
      </c>
      <c r="CI48" s="56">
        <f t="shared" si="15"/>
        <v>0</v>
      </c>
      <c r="CJ48" s="56">
        <f t="shared" si="16"/>
        <v>0</v>
      </c>
      <c r="CK48" s="124">
        <f t="shared" si="17"/>
        <v>0</v>
      </c>
      <c r="CL48" s="56">
        <f t="shared" si="18"/>
        <v>0</v>
      </c>
      <c r="CM48" s="56">
        <f t="shared" si="19"/>
        <v>0</v>
      </c>
      <c r="CN48" s="56">
        <f t="shared" si="20"/>
        <v>0</v>
      </c>
      <c r="CO48" s="56">
        <f t="shared" si="21"/>
        <v>0</v>
      </c>
      <c r="CP48" s="56">
        <f t="shared" si="22"/>
        <v>0</v>
      </c>
      <c r="CQ48" s="56">
        <f t="shared" si="23"/>
        <v>0</v>
      </c>
      <c r="CR48" s="56">
        <f t="shared" si="24"/>
        <v>0</v>
      </c>
      <c r="CS48" s="56">
        <f t="shared" si="25"/>
        <v>0</v>
      </c>
      <c r="CT48" s="125">
        <f t="shared" si="26"/>
        <v>0</v>
      </c>
      <c r="CU48" s="125">
        <f t="shared" si="27"/>
        <v>0</v>
      </c>
      <c r="CV48" s="125">
        <f t="shared" si="28"/>
        <v>0</v>
      </c>
      <c r="CW48" s="125">
        <f t="shared" si="29"/>
        <v>0</v>
      </c>
      <c r="CX48" s="125">
        <f t="shared" si="30"/>
        <v>0</v>
      </c>
      <c r="CY48" s="125">
        <f t="shared" si="31"/>
        <v>0</v>
      </c>
      <c r="CZ48" s="125">
        <f t="shared" si="32"/>
        <v>0</v>
      </c>
      <c r="DA48" s="125">
        <f t="shared" si="33"/>
        <v>0</v>
      </c>
      <c r="DB48" s="125">
        <f t="shared" si="34"/>
        <v>0</v>
      </c>
    </row>
    <row r="49" spans="1:106" x14ac:dyDescent="0.2">
      <c r="A49" s="119">
        <f>Teilnehmerliste!A57</f>
        <v>38</v>
      </c>
      <c r="B49" s="120" t="str">
        <f>IF(Teilnehmerliste!B57="","",Teilnehmerliste!B57)</f>
        <v/>
      </c>
      <c r="C49" s="126" t="str">
        <f>IF(Teilnehmerliste!C57="","",Teilnehmerliste!C57)</f>
        <v/>
      </c>
      <c r="D49" s="121" t="str">
        <f>IF(Teilnehmerliste!G57="x","x",IF(Teilnehmerliste!G57="w","x"," "))</f>
        <v xml:space="preserve"> </v>
      </c>
      <c r="E49" s="6"/>
      <c r="F49" s="2"/>
      <c r="G49" s="2"/>
      <c r="H49" s="8"/>
      <c r="I49" s="37"/>
      <c r="J49" s="37"/>
      <c r="K49" s="17"/>
      <c r="L49" s="6"/>
      <c r="M49" s="2"/>
      <c r="N49" s="2"/>
      <c r="O49" s="2"/>
      <c r="P49" s="2"/>
      <c r="Q49" s="2"/>
      <c r="R49" s="5"/>
      <c r="S49" s="6"/>
      <c r="T49" s="2"/>
      <c r="U49" s="2"/>
      <c r="V49" s="4"/>
      <c r="W49" s="4"/>
      <c r="X49" s="4"/>
      <c r="Y49" s="5"/>
      <c r="Z49" s="6"/>
      <c r="AA49" s="2"/>
      <c r="AB49" s="2"/>
      <c r="AC49" s="4"/>
      <c r="AD49" s="4"/>
      <c r="AE49" s="4"/>
      <c r="AF49" s="5"/>
      <c r="AG49" s="6"/>
      <c r="AH49" s="2"/>
      <c r="AI49" s="2"/>
      <c r="AJ49" s="4"/>
      <c r="AK49" s="4"/>
      <c r="AL49" s="4"/>
      <c r="AM49" s="5"/>
      <c r="AN49" s="6"/>
      <c r="AO49" s="2"/>
      <c r="AP49" s="2"/>
      <c r="AQ49" s="4"/>
      <c r="AR49" s="4"/>
      <c r="AS49" s="4"/>
      <c r="AT49" s="5"/>
      <c r="AU49" s="6"/>
      <c r="AV49" s="2"/>
      <c r="AW49" s="2"/>
      <c r="AX49" s="4"/>
      <c r="AY49" s="4"/>
      <c r="AZ49" s="4"/>
      <c r="BA49" s="5"/>
      <c r="BB49" s="6"/>
      <c r="BC49" s="2"/>
      <c r="BD49" s="2"/>
      <c r="BE49" s="4"/>
      <c r="BF49" s="4"/>
      <c r="BG49" s="4"/>
      <c r="BH49" s="5"/>
      <c r="BI49" s="6"/>
      <c r="BJ49" s="2"/>
      <c r="BK49" s="2"/>
      <c r="BL49" s="4"/>
      <c r="BM49" s="4"/>
      <c r="BN49" s="4"/>
      <c r="BO49" s="5"/>
      <c r="BP49" s="18"/>
      <c r="BQ49" s="32"/>
      <c r="BR49" s="19"/>
      <c r="BS49" s="35"/>
      <c r="BT49" s="20"/>
      <c r="BU49" s="21"/>
      <c r="BV49" s="122" t="str">
        <f>Teilnehmerliste!H57</f>
        <v/>
      </c>
      <c r="BW49" s="122" t="str">
        <f>Teilnehmerliste!I57</f>
        <v/>
      </c>
      <c r="BX49" s="122" t="str">
        <f>Teilnehmerliste!J57</f>
        <v/>
      </c>
      <c r="BY49" s="123">
        <f t="shared" si="35"/>
        <v>0</v>
      </c>
      <c r="BZ49" s="123">
        <f t="shared" si="36"/>
        <v>0</v>
      </c>
      <c r="CA49" s="56">
        <f t="shared" si="37"/>
        <v>0</v>
      </c>
      <c r="CB49" s="124">
        <f t="shared" si="8"/>
        <v>0</v>
      </c>
      <c r="CC49" s="56">
        <f t="shared" si="9"/>
        <v>0</v>
      </c>
      <c r="CD49" s="56">
        <f t="shared" si="10"/>
        <v>0</v>
      </c>
      <c r="CE49" s="56">
        <f t="shared" si="11"/>
        <v>0</v>
      </c>
      <c r="CF49" s="56">
        <f t="shared" si="12"/>
        <v>0</v>
      </c>
      <c r="CG49" s="56">
        <f t="shared" si="13"/>
        <v>0</v>
      </c>
      <c r="CH49" s="56">
        <f t="shared" si="14"/>
        <v>0</v>
      </c>
      <c r="CI49" s="56">
        <f t="shared" si="15"/>
        <v>0</v>
      </c>
      <c r="CJ49" s="56">
        <f t="shared" si="16"/>
        <v>0</v>
      </c>
      <c r="CK49" s="124">
        <f t="shared" si="17"/>
        <v>0</v>
      </c>
      <c r="CL49" s="56">
        <f t="shared" si="18"/>
        <v>0</v>
      </c>
      <c r="CM49" s="56">
        <f t="shared" si="19"/>
        <v>0</v>
      </c>
      <c r="CN49" s="56">
        <f t="shared" si="20"/>
        <v>0</v>
      </c>
      <c r="CO49" s="56">
        <f t="shared" si="21"/>
        <v>0</v>
      </c>
      <c r="CP49" s="56">
        <f t="shared" si="22"/>
        <v>0</v>
      </c>
      <c r="CQ49" s="56">
        <f t="shared" si="23"/>
        <v>0</v>
      </c>
      <c r="CR49" s="56">
        <f t="shared" si="24"/>
        <v>0</v>
      </c>
      <c r="CS49" s="56">
        <f t="shared" si="25"/>
        <v>0</v>
      </c>
      <c r="CT49" s="125">
        <f t="shared" si="26"/>
        <v>0</v>
      </c>
      <c r="CU49" s="125">
        <f t="shared" si="27"/>
        <v>0</v>
      </c>
      <c r="CV49" s="125">
        <f t="shared" si="28"/>
        <v>0</v>
      </c>
      <c r="CW49" s="125">
        <f t="shared" si="29"/>
        <v>0</v>
      </c>
      <c r="CX49" s="125">
        <f t="shared" si="30"/>
        <v>0</v>
      </c>
      <c r="CY49" s="125">
        <f t="shared" si="31"/>
        <v>0</v>
      </c>
      <c r="CZ49" s="125">
        <f t="shared" si="32"/>
        <v>0</v>
      </c>
      <c r="DA49" s="125">
        <f t="shared" si="33"/>
        <v>0</v>
      </c>
      <c r="DB49" s="125">
        <f t="shared" si="34"/>
        <v>0</v>
      </c>
    </row>
    <row r="50" spans="1:106" x14ac:dyDescent="0.2">
      <c r="A50" s="119">
        <f>Teilnehmerliste!A58</f>
        <v>39</v>
      </c>
      <c r="B50" s="120" t="str">
        <f>IF(Teilnehmerliste!B58="","",Teilnehmerliste!B58)</f>
        <v/>
      </c>
      <c r="C50" s="126" t="str">
        <f>IF(Teilnehmerliste!C58="","",Teilnehmerliste!C58)</f>
        <v/>
      </c>
      <c r="D50" s="121" t="str">
        <f>IF(Teilnehmerliste!G58="x","x",IF(Teilnehmerliste!G58="w","x"," "))</f>
        <v xml:space="preserve"> </v>
      </c>
      <c r="E50" s="6"/>
      <c r="F50" s="2"/>
      <c r="G50" s="2"/>
      <c r="H50" s="8"/>
      <c r="I50" s="37"/>
      <c r="J50" s="37"/>
      <c r="K50" s="17"/>
      <c r="L50" s="6"/>
      <c r="M50" s="2"/>
      <c r="N50" s="2"/>
      <c r="O50" s="2"/>
      <c r="P50" s="2"/>
      <c r="Q50" s="2"/>
      <c r="R50" s="5"/>
      <c r="S50" s="6"/>
      <c r="T50" s="2"/>
      <c r="U50" s="2"/>
      <c r="V50" s="4"/>
      <c r="W50" s="4"/>
      <c r="X50" s="4"/>
      <c r="Y50" s="5"/>
      <c r="Z50" s="6"/>
      <c r="AA50" s="2"/>
      <c r="AB50" s="2"/>
      <c r="AC50" s="4"/>
      <c r="AD50" s="4"/>
      <c r="AE50" s="4"/>
      <c r="AF50" s="5"/>
      <c r="AG50" s="6"/>
      <c r="AH50" s="2"/>
      <c r="AI50" s="2"/>
      <c r="AJ50" s="4"/>
      <c r="AK50" s="4"/>
      <c r="AL50" s="4"/>
      <c r="AM50" s="5"/>
      <c r="AN50" s="6"/>
      <c r="AO50" s="2"/>
      <c r="AP50" s="2"/>
      <c r="AQ50" s="4"/>
      <c r="AR50" s="4"/>
      <c r="AS50" s="4"/>
      <c r="AT50" s="5"/>
      <c r="AU50" s="6"/>
      <c r="AV50" s="2"/>
      <c r="AW50" s="2"/>
      <c r="AX50" s="4"/>
      <c r="AY50" s="4"/>
      <c r="AZ50" s="4"/>
      <c r="BA50" s="5"/>
      <c r="BB50" s="6"/>
      <c r="BC50" s="2"/>
      <c r="BD50" s="2"/>
      <c r="BE50" s="4"/>
      <c r="BF50" s="4"/>
      <c r="BG50" s="4"/>
      <c r="BH50" s="5"/>
      <c r="BI50" s="6"/>
      <c r="BJ50" s="2"/>
      <c r="BK50" s="2"/>
      <c r="BL50" s="4"/>
      <c r="BM50" s="4"/>
      <c r="BN50" s="4"/>
      <c r="BO50" s="5"/>
      <c r="BP50" s="18"/>
      <c r="BQ50" s="32"/>
      <c r="BR50" s="19"/>
      <c r="BS50" s="35"/>
      <c r="BT50" s="20"/>
      <c r="BU50" s="21"/>
      <c r="BV50" s="122" t="str">
        <f>Teilnehmerliste!H58</f>
        <v/>
      </c>
      <c r="BW50" s="122" t="str">
        <f>Teilnehmerliste!I58</f>
        <v/>
      </c>
      <c r="BX50" s="122" t="str">
        <f>Teilnehmerliste!J58</f>
        <v/>
      </c>
      <c r="BY50" s="123">
        <f t="shared" si="35"/>
        <v>0</v>
      </c>
      <c r="BZ50" s="123">
        <f t="shared" si="36"/>
        <v>0</v>
      </c>
      <c r="CA50" s="56">
        <f t="shared" si="37"/>
        <v>0</v>
      </c>
      <c r="CB50" s="124">
        <f t="shared" si="8"/>
        <v>0</v>
      </c>
      <c r="CC50" s="56">
        <f t="shared" si="9"/>
        <v>0</v>
      </c>
      <c r="CD50" s="56">
        <f t="shared" si="10"/>
        <v>0</v>
      </c>
      <c r="CE50" s="56">
        <f t="shared" si="11"/>
        <v>0</v>
      </c>
      <c r="CF50" s="56">
        <f t="shared" si="12"/>
        <v>0</v>
      </c>
      <c r="CG50" s="56">
        <f t="shared" si="13"/>
        <v>0</v>
      </c>
      <c r="CH50" s="56">
        <f t="shared" si="14"/>
        <v>0</v>
      </c>
      <c r="CI50" s="56">
        <f t="shared" si="15"/>
        <v>0</v>
      </c>
      <c r="CJ50" s="56">
        <f t="shared" si="16"/>
        <v>0</v>
      </c>
      <c r="CK50" s="124">
        <f t="shared" si="17"/>
        <v>0</v>
      </c>
      <c r="CL50" s="56">
        <f t="shared" si="18"/>
        <v>0</v>
      </c>
      <c r="CM50" s="56">
        <f t="shared" si="19"/>
        <v>0</v>
      </c>
      <c r="CN50" s="56">
        <f t="shared" si="20"/>
        <v>0</v>
      </c>
      <c r="CO50" s="56">
        <f t="shared" si="21"/>
        <v>0</v>
      </c>
      <c r="CP50" s="56">
        <f t="shared" si="22"/>
        <v>0</v>
      </c>
      <c r="CQ50" s="56">
        <f t="shared" si="23"/>
        <v>0</v>
      </c>
      <c r="CR50" s="56">
        <f t="shared" si="24"/>
        <v>0</v>
      </c>
      <c r="CS50" s="56">
        <f t="shared" si="25"/>
        <v>0</v>
      </c>
      <c r="CT50" s="125">
        <f t="shared" si="26"/>
        <v>0</v>
      </c>
      <c r="CU50" s="125">
        <f t="shared" si="27"/>
        <v>0</v>
      </c>
      <c r="CV50" s="125">
        <f t="shared" si="28"/>
        <v>0</v>
      </c>
      <c r="CW50" s="125">
        <f t="shared" si="29"/>
        <v>0</v>
      </c>
      <c r="CX50" s="125">
        <f t="shared" si="30"/>
        <v>0</v>
      </c>
      <c r="CY50" s="125">
        <f t="shared" si="31"/>
        <v>0</v>
      </c>
      <c r="CZ50" s="125">
        <f t="shared" si="32"/>
        <v>0</v>
      </c>
      <c r="DA50" s="125">
        <f t="shared" si="33"/>
        <v>0</v>
      </c>
      <c r="DB50" s="125">
        <f t="shared" si="34"/>
        <v>0</v>
      </c>
    </row>
    <row r="51" spans="1:106" x14ac:dyDescent="0.2">
      <c r="A51" s="119">
        <f>Teilnehmerliste!A59</f>
        <v>40</v>
      </c>
      <c r="B51" s="120" t="str">
        <f>IF(Teilnehmerliste!B59="","",Teilnehmerliste!B59)</f>
        <v/>
      </c>
      <c r="C51" s="126" t="str">
        <f>IF(Teilnehmerliste!C59="","",Teilnehmerliste!C59)</f>
        <v/>
      </c>
      <c r="D51" s="121" t="str">
        <f>IF(Teilnehmerliste!G59="x","x",IF(Teilnehmerliste!G59="w","x"," "))</f>
        <v xml:space="preserve"> </v>
      </c>
      <c r="E51" s="6"/>
      <c r="F51" s="2"/>
      <c r="G51" s="2"/>
      <c r="H51" s="8"/>
      <c r="I51" s="37"/>
      <c r="J51" s="37"/>
      <c r="K51" s="17"/>
      <c r="L51" s="6"/>
      <c r="M51" s="2"/>
      <c r="N51" s="2"/>
      <c r="O51" s="2"/>
      <c r="P51" s="2"/>
      <c r="Q51" s="2"/>
      <c r="R51" s="5"/>
      <c r="S51" s="6"/>
      <c r="T51" s="2"/>
      <c r="U51" s="2"/>
      <c r="V51" s="4"/>
      <c r="W51" s="4"/>
      <c r="X51" s="4"/>
      <c r="Y51" s="5"/>
      <c r="Z51" s="6"/>
      <c r="AA51" s="2"/>
      <c r="AB51" s="2"/>
      <c r="AC51" s="4"/>
      <c r="AD51" s="4"/>
      <c r="AE51" s="4"/>
      <c r="AF51" s="5"/>
      <c r="AG51" s="6"/>
      <c r="AH51" s="2"/>
      <c r="AI51" s="2"/>
      <c r="AJ51" s="4"/>
      <c r="AK51" s="4"/>
      <c r="AL51" s="4"/>
      <c r="AM51" s="5"/>
      <c r="AN51" s="6"/>
      <c r="AO51" s="2"/>
      <c r="AP51" s="2"/>
      <c r="AQ51" s="4"/>
      <c r="AR51" s="4"/>
      <c r="AS51" s="4"/>
      <c r="AT51" s="5"/>
      <c r="AU51" s="6"/>
      <c r="AV51" s="2"/>
      <c r="AW51" s="2"/>
      <c r="AX51" s="4"/>
      <c r="AY51" s="4"/>
      <c r="AZ51" s="4"/>
      <c r="BA51" s="5"/>
      <c r="BB51" s="6"/>
      <c r="BC51" s="2"/>
      <c r="BD51" s="2"/>
      <c r="BE51" s="4"/>
      <c r="BF51" s="4"/>
      <c r="BG51" s="4"/>
      <c r="BH51" s="5"/>
      <c r="BI51" s="6"/>
      <c r="BJ51" s="2"/>
      <c r="BK51" s="2"/>
      <c r="BL51" s="4"/>
      <c r="BM51" s="4"/>
      <c r="BN51" s="4"/>
      <c r="BO51" s="5"/>
      <c r="BP51" s="18"/>
      <c r="BQ51" s="32"/>
      <c r="BR51" s="19"/>
      <c r="BS51" s="35"/>
      <c r="BT51" s="20"/>
      <c r="BU51" s="21"/>
      <c r="BV51" s="122" t="str">
        <f>Teilnehmerliste!H59</f>
        <v/>
      </c>
      <c r="BW51" s="122" t="str">
        <f>Teilnehmerliste!I59</f>
        <v/>
      </c>
      <c r="BX51" s="122" t="str">
        <f>Teilnehmerliste!J59</f>
        <v/>
      </c>
      <c r="BY51" s="123">
        <f t="shared" si="35"/>
        <v>0</v>
      </c>
      <c r="BZ51" s="123">
        <f t="shared" si="36"/>
        <v>0</v>
      </c>
      <c r="CA51" s="56">
        <f t="shared" si="37"/>
        <v>0</v>
      </c>
      <c r="CB51" s="124">
        <f t="shared" si="8"/>
        <v>0</v>
      </c>
      <c r="CC51" s="56">
        <f t="shared" si="9"/>
        <v>0</v>
      </c>
      <c r="CD51" s="56">
        <f t="shared" si="10"/>
        <v>0</v>
      </c>
      <c r="CE51" s="56">
        <f t="shared" si="11"/>
        <v>0</v>
      </c>
      <c r="CF51" s="56">
        <f t="shared" si="12"/>
        <v>0</v>
      </c>
      <c r="CG51" s="56">
        <f t="shared" si="13"/>
        <v>0</v>
      </c>
      <c r="CH51" s="56">
        <f t="shared" si="14"/>
        <v>0</v>
      </c>
      <c r="CI51" s="56">
        <f t="shared" si="15"/>
        <v>0</v>
      </c>
      <c r="CJ51" s="56">
        <f t="shared" si="16"/>
        <v>0</v>
      </c>
      <c r="CK51" s="124">
        <f t="shared" si="17"/>
        <v>0</v>
      </c>
      <c r="CL51" s="56">
        <f t="shared" si="18"/>
        <v>0</v>
      </c>
      <c r="CM51" s="56">
        <f t="shared" si="19"/>
        <v>0</v>
      </c>
      <c r="CN51" s="56">
        <f t="shared" si="20"/>
        <v>0</v>
      </c>
      <c r="CO51" s="56">
        <f t="shared" si="21"/>
        <v>0</v>
      </c>
      <c r="CP51" s="56">
        <f t="shared" si="22"/>
        <v>0</v>
      </c>
      <c r="CQ51" s="56">
        <f t="shared" si="23"/>
        <v>0</v>
      </c>
      <c r="CR51" s="56">
        <f t="shared" si="24"/>
        <v>0</v>
      </c>
      <c r="CS51" s="56">
        <f t="shared" si="25"/>
        <v>0</v>
      </c>
      <c r="CT51" s="125">
        <f t="shared" si="26"/>
        <v>0</v>
      </c>
      <c r="CU51" s="125">
        <f t="shared" si="27"/>
        <v>0</v>
      </c>
      <c r="CV51" s="125">
        <f t="shared" si="28"/>
        <v>0</v>
      </c>
      <c r="CW51" s="125">
        <f t="shared" si="29"/>
        <v>0</v>
      </c>
      <c r="CX51" s="125">
        <f t="shared" si="30"/>
        <v>0</v>
      </c>
      <c r="CY51" s="125">
        <f t="shared" si="31"/>
        <v>0</v>
      </c>
      <c r="CZ51" s="125">
        <f t="shared" si="32"/>
        <v>0</v>
      </c>
      <c r="DA51" s="125">
        <f t="shared" si="33"/>
        <v>0</v>
      </c>
      <c r="DB51" s="125">
        <f t="shared" si="34"/>
        <v>0</v>
      </c>
    </row>
    <row r="52" spans="1:106" x14ac:dyDescent="0.2">
      <c r="A52" s="119">
        <f>Teilnehmerliste!A60</f>
        <v>41</v>
      </c>
      <c r="B52" s="120" t="str">
        <f>IF(Teilnehmerliste!B60="","",Teilnehmerliste!B60)</f>
        <v/>
      </c>
      <c r="C52" s="126" t="str">
        <f>IF(Teilnehmerliste!C60="","",Teilnehmerliste!C60)</f>
        <v/>
      </c>
      <c r="D52" s="121" t="str">
        <f>IF(Teilnehmerliste!G60="x","x",IF(Teilnehmerliste!G60="w","x"," "))</f>
        <v xml:space="preserve"> </v>
      </c>
      <c r="E52" s="6"/>
      <c r="F52" s="2"/>
      <c r="G52" s="2"/>
      <c r="H52" s="8"/>
      <c r="I52" s="37"/>
      <c r="J52" s="37"/>
      <c r="K52" s="17"/>
      <c r="L52" s="6"/>
      <c r="M52" s="2"/>
      <c r="N52" s="2"/>
      <c r="O52" s="2"/>
      <c r="P52" s="2"/>
      <c r="Q52" s="2"/>
      <c r="R52" s="5"/>
      <c r="S52" s="6"/>
      <c r="T52" s="2"/>
      <c r="U52" s="2"/>
      <c r="V52" s="4"/>
      <c r="W52" s="4"/>
      <c r="X52" s="4"/>
      <c r="Y52" s="5"/>
      <c r="Z52" s="6"/>
      <c r="AA52" s="2"/>
      <c r="AB52" s="2"/>
      <c r="AC52" s="4"/>
      <c r="AD52" s="4"/>
      <c r="AE52" s="4"/>
      <c r="AF52" s="5"/>
      <c r="AG52" s="6"/>
      <c r="AH52" s="2"/>
      <c r="AI52" s="2"/>
      <c r="AJ52" s="4"/>
      <c r="AK52" s="4"/>
      <c r="AL52" s="4"/>
      <c r="AM52" s="5"/>
      <c r="AN52" s="6"/>
      <c r="AO52" s="2"/>
      <c r="AP52" s="2"/>
      <c r="AQ52" s="4"/>
      <c r="AR52" s="4"/>
      <c r="AS52" s="4"/>
      <c r="AT52" s="5"/>
      <c r="AU52" s="6"/>
      <c r="AV52" s="2"/>
      <c r="AW52" s="2"/>
      <c r="AX52" s="4"/>
      <c r="AY52" s="4"/>
      <c r="AZ52" s="4"/>
      <c r="BA52" s="5"/>
      <c r="BB52" s="6"/>
      <c r="BC52" s="2"/>
      <c r="BD52" s="2"/>
      <c r="BE52" s="4"/>
      <c r="BF52" s="4"/>
      <c r="BG52" s="4"/>
      <c r="BH52" s="5"/>
      <c r="BI52" s="6"/>
      <c r="BJ52" s="2"/>
      <c r="BK52" s="2"/>
      <c r="BL52" s="4"/>
      <c r="BM52" s="4"/>
      <c r="BN52" s="4"/>
      <c r="BO52" s="5"/>
      <c r="BP52" s="18"/>
      <c r="BQ52" s="32"/>
      <c r="BR52" s="19"/>
      <c r="BS52" s="35"/>
      <c r="BT52" s="20"/>
      <c r="BU52" s="21"/>
      <c r="BV52" s="122" t="str">
        <f>Teilnehmerliste!H60</f>
        <v/>
      </c>
      <c r="BW52" s="122" t="str">
        <f>Teilnehmerliste!I60</f>
        <v/>
      </c>
      <c r="BX52" s="122" t="str">
        <f>Teilnehmerliste!J60</f>
        <v/>
      </c>
      <c r="BY52" s="123">
        <f t="shared" si="35"/>
        <v>0</v>
      </c>
      <c r="BZ52" s="123">
        <f t="shared" si="36"/>
        <v>0</v>
      </c>
      <c r="CA52" s="56">
        <f t="shared" si="37"/>
        <v>0</v>
      </c>
      <c r="CB52" s="124">
        <f t="shared" si="8"/>
        <v>0</v>
      </c>
      <c r="CC52" s="56">
        <f t="shared" si="9"/>
        <v>0</v>
      </c>
      <c r="CD52" s="56">
        <f t="shared" si="10"/>
        <v>0</v>
      </c>
      <c r="CE52" s="56">
        <f t="shared" si="11"/>
        <v>0</v>
      </c>
      <c r="CF52" s="56">
        <f t="shared" si="12"/>
        <v>0</v>
      </c>
      <c r="CG52" s="56">
        <f t="shared" si="13"/>
        <v>0</v>
      </c>
      <c r="CH52" s="56">
        <f t="shared" si="14"/>
        <v>0</v>
      </c>
      <c r="CI52" s="56">
        <f t="shared" si="15"/>
        <v>0</v>
      </c>
      <c r="CJ52" s="56">
        <f t="shared" si="16"/>
        <v>0</v>
      </c>
      <c r="CK52" s="124">
        <f t="shared" si="17"/>
        <v>0</v>
      </c>
      <c r="CL52" s="56">
        <f t="shared" si="18"/>
        <v>0</v>
      </c>
      <c r="CM52" s="56">
        <f t="shared" si="19"/>
        <v>0</v>
      </c>
      <c r="CN52" s="56">
        <f t="shared" si="20"/>
        <v>0</v>
      </c>
      <c r="CO52" s="56">
        <f t="shared" si="21"/>
        <v>0</v>
      </c>
      <c r="CP52" s="56">
        <f t="shared" si="22"/>
        <v>0</v>
      </c>
      <c r="CQ52" s="56">
        <f t="shared" si="23"/>
        <v>0</v>
      </c>
      <c r="CR52" s="56">
        <f t="shared" si="24"/>
        <v>0</v>
      </c>
      <c r="CS52" s="56">
        <f t="shared" si="25"/>
        <v>0</v>
      </c>
      <c r="CT52" s="125">
        <f t="shared" si="26"/>
        <v>0</v>
      </c>
      <c r="CU52" s="125">
        <f t="shared" si="27"/>
        <v>0</v>
      </c>
      <c r="CV52" s="125">
        <f t="shared" si="28"/>
        <v>0</v>
      </c>
      <c r="CW52" s="125">
        <f t="shared" si="29"/>
        <v>0</v>
      </c>
      <c r="CX52" s="125">
        <f t="shared" si="30"/>
        <v>0</v>
      </c>
      <c r="CY52" s="125">
        <f t="shared" si="31"/>
        <v>0</v>
      </c>
      <c r="CZ52" s="125">
        <f t="shared" si="32"/>
        <v>0</v>
      </c>
      <c r="DA52" s="125">
        <f t="shared" si="33"/>
        <v>0</v>
      </c>
      <c r="DB52" s="125">
        <f t="shared" si="34"/>
        <v>0</v>
      </c>
    </row>
    <row r="53" spans="1:106" x14ac:dyDescent="0.2">
      <c r="A53" s="119">
        <f>Teilnehmerliste!A61</f>
        <v>42</v>
      </c>
      <c r="B53" s="120" t="str">
        <f>IF(Teilnehmerliste!B61="","",Teilnehmerliste!B61)</f>
        <v/>
      </c>
      <c r="C53" s="126" t="str">
        <f>IF(Teilnehmerliste!C61="","",Teilnehmerliste!C61)</f>
        <v/>
      </c>
      <c r="D53" s="121" t="str">
        <f>IF(Teilnehmerliste!G61="x","x",IF(Teilnehmerliste!G61="w","x"," "))</f>
        <v xml:space="preserve"> </v>
      </c>
      <c r="E53" s="6"/>
      <c r="F53" s="2"/>
      <c r="G53" s="2"/>
      <c r="H53" s="8"/>
      <c r="I53" s="37"/>
      <c r="J53" s="37"/>
      <c r="K53" s="17"/>
      <c r="L53" s="6"/>
      <c r="M53" s="2"/>
      <c r="N53" s="2"/>
      <c r="O53" s="2"/>
      <c r="P53" s="2"/>
      <c r="Q53" s="2"/>
      <c r="R53" s="5"/>
      <c r="S53" s="6"/>
      <c r="T53" s="2"/>
      <c r="U53" s="2"/>
      <c r="V53" s="4"/>
      <c r="W53" s="4"/>
      <c r="X53" s="4"/>
      <c r="Y53" s="5"/>
      <c r="Z53" s="6"/>
      <c r="AA53" s="2"/>
      <c r="AB53" s="2"/>
      <c r="AC53" s="4"/>
      <c r="AD53" s="4"/>
      <c r="AE53" s="4"/>
      <c r="AF53" s="5"/>
      <c r="AG53" s="6"/>
      <c r="AH53" s="2"/>
      <c r="AI53" s="2"/>
      <c r="AJ53" s="4"/>
      <c r="AK53" s="4"/>
      <c r="AL53" s="4"/>
      <c r="AM53" s="5"/>
      <c r="AN53" s="6"/>
      <c r="AO53" s="2"/>
      <c r="AP53" s="2"/>
      <c r="AQ53" s="4"/>
      <c r="AR53" s="4"/>
      <c r="AS53" s="4"/>
      <c r="AT53" s="5"/>
      <c r="AU53" s="6"/>
      <c r="AV53" s="2"/>
      <c r="AW53" s="2"/>
      <c r="AX53" s="4"/>
      <c r="AY53" s="4"/>
      <c r="AZ53" s="4"/>
      <c r="BA53" s="5"/>
      <c r="BB53" s="6"/>
      <c r="BC53" s="2"/>
      <c r="BD53" s="2"/>
      <c r="BE53" s="4"/>
      <c r="BF53" s="4"/>
      <c r="BG53" s="4"/>
      <c r="BH53" s="5"/>
      <c r="BI53" s="6"/>
      <c r="BJ53" s="2"/>
      <c r="BK53" s="2"/>
      <c r="BL53" s="4"/>
      <c r="BM53" s="4"/>
      <c r="BN53" s="4"/>
      <c r="BO53" s="5"/>
      <c r="BP53" s="18"/>
      <c r="BQ53" s="32"/>
      <c r="BR53" s="19"/>
      <c r="BS53" s="35"/>
      <c r="BT53" s="20"/>
      <c r="BU53" s="21"/>
      <c r="BV53" s="122" t="str">
        <f>Teilnehmerliste!H61</f>
        <v/>
      </c>
      <c r="BW53" s="122" t="str">
        <f>Teilnehmerliste!I61</f>
        <v/>
      </c>
      <c r="BX53" s="122" t="str">
        <f>Teilnehmerliste!J61</f>
        <v/>
      </c>
      <c r="BY53" s="123">
        <f t="shared" si="35"/>
        <v>0</v>
      </c>
      <c r="BZ53" s="123">
        <f t="shared" si="36"/>
        <v>0</v>
      </c>
      <c r="CA53" s="56">
        <f t="shared" si="37"/>
        <v>0</v>
      </c>
      <c r="CB53" s="124">
        <f t="shared" si="8"/>
        <v>0</v>
      </c>
      <c r="CC53" s="56">
        <f t="shared" si="9"/>
        <v>0</v>
      </c>
      <c r="CD53" s="56">
        <f t="shared" si="10"/>
        <v>0</v>
      </c>
      <c r="CE53" s="56">
        <f t="shared" si="11"/>
        <v>0</v>
      </c>
      <c r="CF53" s="56">
        <f t="shared" si="12"/>
        <v>0</v>
      </c>
      <c r="CG53" s="56">
        <f t="shared" si="13"/>
        <v>0</v>
      </c>
      <c r="CH53" s="56">
        <f t="shared" si="14"/>
        <v>0</v>
      </c>
      <c r="CI53" s="56">
        <f t="shared" si="15"/>
        <v>0</v>
      </c>
      <c r="CJ53" s="56">
        <f t="shared" si="16"/>
        <v>0</v>
      </c>
      <c r="CK53" s="124">
        <f t="shared" si="17"/>
        <v>0</v>
      </c>
      <c r="CL53" s="56">
        <f t="shared" si="18"/>
        <v>0</v>
      </c>
      <c r="CM53" s="56">
        <f t="shared" si="19"/>
        <v>0</v>
      </c>
      <c r="CN53" s="56">
        <f t="shared" si="20"/>
        <v>0</v>
      </c>
      <c r="CO53" s="56">
        <f t="shared" si="21"/>
        <v>0</v>
      </c>
      <c r="CP53" s="56">
        <f t="shared" si="22"/>
        <v>0</v>
      </c>
      <c r="CQ53" s="56">
        <f t="shared" si="23"/>
        <v>0</v>
      </c>
      <c r="CR53" s="56">
        <f t="shared" si="24"/>
        <v>0</v>
      </c>
      <c r="CS53" s="56">
        <f t="shared" si="25"/>
        <v>0</v>
      </c>
      <c r="CT53" s="125">
        <f t="shared" si="26"/>
        <v>0</v>
      </c>
      <c r="CU53" s="125">
        <f t="shared" si="27"/>
        <v>0</v>
      </c>
      <c r="CV53" s="125">
        <f t="shared" si="28"/>
        <v>0</v>
      </c>
      <c r="CW53" s="125">
        <f t="shared" si="29"/>
        <v>0</v>
      </c>
      <c r="CX53" s="125">
        <f t="shared" si="30"/>
        <v>0</v>
      </c>
      <c r="CY53" s="125">
        <f t="shared" si="31"/>
        <v>0</v>
      </c>
      <c r="CZ53" s="125">
        <f t="shared" si="32"/>
        <v>0</v>
      </c>
      <c r="DA53" s="125">
        <f t="shared" si="33"/>
        <v>0</v>
      </c>
      <c r="DB53" s="125">
        <f t="shared" si="34"/>
        <v>0</v>
      </c>
    </row>
    <row r="54" spans="1:106" x14ac:dyDescent="0.2">
      <c r="A54" s="119">
        <f>Teilnehmerliste!A62</f>
        <v>43</v>
      </c>
      <c r="B54" s="120" t="str">
        <f>IF(Teilnehmerliste!B62="","",Teilnehmerliste!B62)</f>
        <v/>
      </c>
      <c r="C54" s="126" t="str">
        <f>IF(Teilnehmerliste!C62="","",Teilnehmerliste!C62)</f>
        <v/>
      </c>
      <c r="D54" s="121" t="str">
        <f>IF(Teilnehmerliste!G62="x","x",IF(Teilnehmerliste!G62="w","x"," "))</f>
        <v xml:space="preserve"> </v>
      </c>
      <c r="E54" s="6"/>
      <c r="F54" s="2"/>
      <c r="G54" s="2"/>
      <c r="H54" s="8"/>
      <c r="I54" s="37"/>
      <c r="J54" s="37"/>
      <c r="K54" s="17"/>
      <c r="L54" s="6"/>
      <c r="M54" s="2"/>
      <c r="N54" s="2"/>
      <c r="O54" s="2"/>
      <c r="P54" s="2"/>
      <c r="Q54" s="2"/>
      <c r="R54" s="5"/>
      <c r="S54" s="6"/>
      <c r="T54" s="2"/>
      <c r="U54" s="2"/>
      <c r="V54" s="4"/>
      <c r="W54" s="4"/>
      <c r="X54" s="4"/>
      <c r="Y54" s="5"/>
      <c r="Z54" s="6"/>
      <c r="AA54" s="2"/>
      <c r="AB54" s="2"/>
      <c r="AC54" s="4"/>
      <c r="AD54" s="4"/>
      <c r="AE54" s="4"/>
      <c r="AF54" s="5"/>
      <c r="AG54" s="6"/>
      <c r="AH54" s="2"/>
      <c r="AI54" s="2"/>
      <c r="AJ54" s="4"/>
      <c r="AK54" s="4"/>
      <c r="AL54" s="4"/>
      <c r="AM54" s="5"/>
      <c r="AN54" s="6"/>
      <c r="AO54" s="2"/>
      <c r="AP54" s="2"/>
      <c r="AQ54" s="4"/>
      <c r="AR54" s="4"/>
      <c r="AS54" s="4"/>
      <c r="AT54" s="5"/>
      <c r="AU54" s="6"/>
      <c r="AV54" s="2"/>
      <c r="AW54" s="2"/>
      <c r="AX54" s="4"/>
      <c r="AY54" s="4"/>
      <c r="AZ54" s="4"/>
      <c r="BA54" s="5"/>
      <c r="BB54" s="6"/>
      <c r="BC54" s="2"/>
      <c r="BD54" s="2"/>
      <c r="BE54" s="4"/>
      <c r="BF54" s="4"/>
      <c r="BG54" s="4"/>
      <c r="BH54" s="5"/>
      <c r="BI54" s="6"/>
      <c r="BJ54" s="2"/>
      <c r="BK54" s="2"/>
      <c r="BL54" s="4"/>
      <c r="BM54" s="4"/>
      <c r="BN54" s="4"/>
      <c r="BO54" s="5"/>
      <c r="BP54" s="18"/>
      <c r="BQ54" s="32"/>
      <c r="BR54" s="19"/>
      <c r="BS54" s="35"/>
      <c r="BT54" s="20"/>
      <c r="BU54" s="21"/>
      <c r="BV54" s="122" t="str">
        <f>Teilnehmerliste!H62</f>
        <v/>
      </c>
      <c r="BW54" s="122" t="str">
        <f>Teilnehmerliste!I62</f>
        <v/>
      </c>
      <c r="BX54" s="122" t="str">
        <f>Teilnehmerliste!J62</f>
        <v/>
      </c>
      <c r="BY54" s="123">
        <f t="shared" si="35"/>
        <v>0</v>
      </c>
      <c r="BZ54" s="123">
        <f t="shared" si="36"/>
        <v>0</v>
      </c>
      <c r="CA54" s="56">
        <f t="shared" si="37"/>
        <v>0</v>
      </c>
      <c r="CB54" s="124">
        <f t="shared" si="8"/>
        <v>0</v>
      </c>
      <c r="CC54" s="56">
        <f t="shared" si="9"/>
        <v>0</v>
      </c>
      <c r="CD54" s="56">
        <f t="shared" si="10"/>
        <v>0</v>
      </c>
      <c r="CE54" s="56">
        <f t="shared" si="11"/>
        <v>0</v>
      </c>
      <c r="CF54" s="56">
        <f t="shared" si="12"/>
        <v>0</v>
      </c>
      <c r="CG54" s="56">
        <f t="shared" si="13"/>
        <v>0</v>
      </c>
      <c r="CH54" s="56">
        <f t="shared" si="14"/>
        <v>0</v>
      </c>
      <c r="CI54" s="56">
        <f t="shared" si="15"/>
        <v>0</v>
      </c>
      <c r="CJ54" s="56">
        <f t="shared" si="16"/>
        <v>0</v>
      </c>
      <c r="CK54" s="124">
        <f t="shared" si="17"/>
        <v>0</v>
      </c>
      <c r="CL54" s="56">
        <f t="shared" si="18"/>
        <v>0</v>
      </c>
      <c r="CM54" s="56">
        <f t="shared" si="19"/>
        <v>0</v>
      </c>
      <c r="CN54" s="56">
        <f t="shared" si="20"/>
        <v>0</v>
      </c>
      <c r="CO54" s="56">
        <f t="shared" si="21"/>
        <v>0</v>
      </c>
      <c r="CP54" s="56">
        <f t="shared" si="22"/>
        <v>0</v>
      </c>
      <c r="CQ54" s="56">
        <f t="shared" si="23"/>
        <v>0</v>
      </c>
      <c r="CR54" s="56">
        <f t="shared" si="24"/>
        <v>0</v>
      </c>
      <c r="CS54" s="56">
        <f t="shared" si="25"/>
        <v>0</v>
      </c>
      <c r="CT54" s="125">
        <f t="shared" si="26"/>
        <v>0</v>
      </c>
      <c r="CU54" s="125">
        <f t="shared" si="27"/>
        <v>0</v>
      </c>
      <c r="CV54" s="125">
        <f t="shared" si="28"/>
        <v>0</v>
      </c>
      <c r="CW54" s="125">
        <f t="shared" si="29"/>
        <v>0</v>
      </c>
      <c r="CX54" s="125">
        <f t="shared" si="30"/>
        <v>0</v>
      </c>
      <c r="CY54" s="125">
        <f t="shared" si="31"/>
        <v>0</v>
      </c>
      <c r="CZ54" s="125">
        <f t="shared" si="32"/>
        <v>0</v>
      </c>
      <c r="DA54" s="125">
        <f t="shared" si="33"/>
        <v>0</v>
      </c>
      <c r="DB54" s="125">
        <f t="shared" si="34"/>
        <v>0</v>
      </c>
    </row>
    <row r="55" spans="1:106" x14ac:dyDescent="0.2">
      <c r="A55" s="119">
        <f>Teilnehmerliste!A63</f>
        <v>44</v>
      </c>
      <c r="B55" s="120" t="str">
        <f>IF(Teilnehmerliste!B63="","",Teilnehmerliste!B63)</f>
        <v/>
      </c>
      <c r="C55" s="126" t="str">
        <f>IF(Teilnehmerliste!C63="","",Teilnehmerliste!C63)</f>
        <v/>
      </c>
      <c r="D55" s="121" t="str">
        <f>IF(Teilnehmerliste!G63="x","x",IF(Teilnehmerliste!G63="w","x"," "))</f>
        <v xml:space="preserve"> </v>
      </c>
      <c r="E55" s="6"/>
      <c r="F55" s="2"/>
      <c r="G55" s="2"/>
      <c r="H55" s="8"/>
      <c r="I55" s="37"/>
      <c r="J55" s="37"/>
      <c r="K55" s="17"/>
      <c r="L55" s="6"/>
      <c r="M55" s="2"/>
      <c r="N55" s="2"/>
      <c r="O55" s="2"/>
      <c r="P55" s="2"/>
      <c r="Q55" s="2"/>
      <c r="R55" s="5"/>
      <c r="S55" s="6"/>
      <c r="T55" s="2"/>
      <c r="U55" s="2"/>
      <c r="V55" s="4"/>
      <c r="W55" s="4"/>
      <c r="X55" s="4"/>
      <c r="Y55" s="5"/>
      <c r="Z55" s="6"/>
      <c r="AA55" s="2"/>
      <c r="AB55" s="2"/>
      <c r="AC55" s="4"/>
      <c r="AD55" s="4"/>
      <c r="AE55" s="4"/>
      <c r="AF55" s="5"/>
      <c r="AG55" s="6"/>
      <c r="AH55" s="2"/>
      <c r="AI55" s="2"/>
      <c r="AJ55" s="4"/>
      <c r="AK55" s="4"/>
      <c r="AL55" s="4"/>
      <c r="AM55" s="5"/>
      <c r="AN55" s="6"/>
      <c r="AO55" s="2"/>
      <c r="AP55" s="2"/>
      <c r="AQ55" s="4"/>
      <c r="AR55" s="4"/>
      <c r="AS55" s="4"/>
      <c r="AT55" s="5"/>
      <c r="AU55" s="6"/>
      <c r="AV55" s="2"/>
      <c r="AW55" s="2"/>
      <c r="AX55" s="4"/>
      <c r="AY55" s="4"/>
      <c r="AZ55" s="4"/>
      <c r="BA55" s="5"/>
      <c r="BB55" s="6"/>
      <c r="BC55" s="2"/>
      <c r="BD55" s="2"/>
      <c r="BE55" s="4"/>
      <c r="BF55" s="4"/>
      <c r="BG55" s="4"/>
      <c r="BH55" s="5"/>
      <c r="BI55" s="6"/>
      <c r="BJ55" s="2"/>
      <c r="BK55" s="2"/>
      <c r="BL55" s="4"/>
      <c r="BM55" s="4"/>
      <c r="BN55" s="4"/>
      <c r="BO55" s="5"/>
      <c r="BP55" s="18"/>
      <c r="BQ55" s="32"/>
      <c r="BR55" s="19"/>
      <c r="BS55" s="35"/>
      <c r="BT55" s="20"/>
      <c r="BU55" s="21"/>
      <c r="BV55" s="122" t="str">
        <f>Teilnehmerliste!H63</f>
        <v/>
      </c>
      <c r="BW55" s="122" t="str">
        <f>Teilnehmerliste!I63</f>
        <v/>
      </c>
      <c r="BX55" s="122" t="str">
        <f>Teilnehmerliste!J63</f>
        <v/>
      </c>
      <c r="BY55" s="123">
        <f t="shared" si="35"/>
        <v>0</v>
      </c>
      <c r="BZ55" s="123">
        <f t="shared" si="36"/>
        <v>0</v>
      </c>
      <c r="CA55" s="56">
        <f t="shared" si="37"/>
        <v>0</v>
      </c>
      <c r="CB55" s="124">
        <f t="shared" si="8"/>
        <v>0</v>
      </c>
      <c r="CC55" s="56">
        <f t="shared" si="9"/>
        <v>0</v>
      </c>
      <c r="CD55" s="56">
        <f t="shared" si="10"/>
        <v>0</v>
      </c>
      <c r="CE55" s="56">
        <f t="shared" si="11"/>
        <v>0</v>
      </c>
      <c r="CF55" s="56">
        <f t="shared" si="12"/>
        <v>0</v>
      </c>
      <c r="CG55" s="56">
        <f t="shared" si="13"/>
        <v>0</v>
      </c>
      <c r="CH55" s="56">
        <f t="shared" si="14"/>
        <v>0</v>
      </c>
      <c r="CI55" s="56">
        <f t="shared" si="15"/>
        <v>0</v>
      </c>
      <c r="CJ55" s="56">
        <f t="shared" si="16"/>
        <v>0</v>
      </c>
      <c r="CK55" s="124">
        <f t="shared" si="17"/>
        <v>0</v>
      </c>
      <c r="CL55" s="56">
        <f t="shared" si="18"/>
        <v>0</v>
      </c>
      <c r="CM55" s="56">
        <f t="shared" si="19"/>
        <v>0</v>
      </c>
      <c r="CN55" s="56">
        <f t="shared" si="20"/>
        <v>0</v>
      </c>
      <c r="CO55" s="56">
        <f t="shared" si="21"/>
        <v>0</v>
      </c>
      <c r="CP55" s="56">
        <f t="shared" si="22"/>
        <v>0</v>
      </c>
      <c r="CQ55" s="56">
        <f t="shared" si="23"/>
        <v>0</v>
      </c>
      <c r="CR55" s="56">
        <f t="shared" si="24"/>
        <v>0</v>
      </c>
      <c r="CS55" s="56">
        <f t="shared" si="25"/>
        <v>0</v>
      </c>
      <c r="CT55" s="125">
        <f t="shared" si="26"/>
        <v>0</v>
      </c>
      <c r="CU55" s="125">
        <f t="shared" si="27"/>
        <v>0</v>
      </c>
      <c r="CV55" s="125">
        <f t="shared" si="28"/>
        <v>0</v>
      </c>
      <c r="CW55" s="125">
        <f t="shared" si="29"/>
        <v>0</v>
      </c>
      <c r="CX55" s="125">
        <f t="shared" si="30"/>
        <v>0</v>
      </c>
      <c r="CY55" s="125">
        <f t="shared" si="31"/>
        <v>0</v>
      </c>
      <c r="CZ55" s="125">
        <f t="shared" si="32"/>
        <v>0</v>
      </c>
      <c r="DA55" s="125">
        <f t="shared" si="33"/>
        <v>0</v>
      </c>
      <c r="DB55" s="125">
        <f t="shared" si="34"/>
        <v>0</v>
      </c>
    </row>
    <row r="56" spans="1:106" x14ac:dyDescent="0.2">
      <c r="A56" s="119">
        <f>Teilnehmerliste!A64</f>
        <v>45</v>
      </c>
      <c r="B56" s="120" t="str">
        <f>IF(Teilnehmerliste!B64="","",Teilnehmerliste!B64)</f>
        <v/>
      </c>
      <c r="C56" s="126" t="str">
        <f>IF(Teilnehmerliste!C64="","",Teilnehmerliste!C64)</f>
        <v/>
      </c>
      <c r="D56" s="121" t="str">
        <f>IF(Teilnehmerliste!G64="x","x",IF(Teilnehmerliste!G64="w","x"," "))</f>
        <v xml:space="preserve"> </v>
      </c>
      <c r="E56" s="6"/>
      <c r="F56" s="2"/>
      <c r="G56" s="2"/>
      <c r="H56" s="8"/>
      <c r="I56" s="37"/>
      <c r="J56" s="37"/>
      <c r="K56" s="17"/>
      <c r="L56" s="6"/>
      <c r="M56" s="2"/>
      <c r="N56" s="2"/>
      <c r="O56" s="2"/>
      <c r="P56" s="2"/>
      <c r="Q56" s="2"/>
      <c r="R56" s="5"/>
      <c r="S56" s="6"/>
      <c r="T56" s="2"/>
      <c r="U56" s="2"/>
      <c r="V56" s="4"/>
      <c r="W56" s="4"/>
      <c r="X56" s="4"/>
      <c r="Y56" s="5"/>
      <c r="Z56" s="6"/>
      <c r="AA56" s="2"/>
      <c r="AB56" s="2"/>
      <c r="AC56" s="4"/>
      <c r="AD56" s="4"/>
      <c r="AE56" s="4"/>
      <c r="AF56" s="5"/>
      <c r="AG56" s="6"/>
      <c r="AH56" s="2"/>
      <c r="AI56" s="2"/>
      <c r="AJ56" s="4"/>
      <c r="AK56" s="4"/>
      <c r="AL56" s="4"/>
      <c r="AM56" s="5"/>
      <c r="AN56" s="6"/>
      <c r="AO56" s="2"/>
      <c r="AP56" s="2"/>
      <c r="AQ56" s="4"/>
      <c r="AR56" s="4"/>
      <c r="AS56" s="4"/>
      <c r="AT56" s="5"/>
      <c r="AU56" s="6"/>
      <c r="AV56" s="2"/>
      <c r="AW56" s="2"/>
      <c r="AX56" s="4"/>
      <c r="AY56" s="4"/>
      <c r="AZ56" s="4"/>
      <c r="BA56" s="5"/>
      <c r="BB56" s="6"/>
      <c r="BC56" s="2"/>
      <c r="BD56" s="2"/>
      <c r="BE56" s="4"/>
      <c r="BF56" s="4"/>
      <c r="BG56" s="4"/>
      <c r="BH56" s="5"/>
      <c r="BI56" s="6"/>
      <c r="BJ56" s="2"/>
      <c r="BK56" s="2"/>
      <c r="BL56" s="4"/>
      <c r="BM56" s="4"/>
      <c r="BN56" s="4"/>
      <c r="BO56" s="5"/>
      <c r="BP56" s="18"/>
      <c r="BQ56" s="32"/>
      <c r="BR56" s="19"/>
      <c r="BS56" s="35"/>
      <c r="BT56" s="20"/>
      <c r="BU56" s="21"/>
      <c r="BV56" s="122" t="str">
        <f>Teilnehmerliste!H64</f>
        <v/>
      </c>
      <c r="BW56" s="122" t="str">
        <f>Teilnehmerliste!I64</f>
        <v/>
      </c>
      <c r="BX56" s="122" t="str">
        <f>Teilnehmerliste!J64</f>
        <v/>
      </c>
      <c r="BY56" s="123">
        <f t="shared" si="35"/>
        <v>0</v>
      </c>
      <c r="BZ56" s="123">
        <f t="shared" si="36"/>
        <v>0</v>
      </c>
      <c r="CA56" s="56">
        <f t="shared" si="37"/>
        <v>0</v>
      </c>
      <c r="CB56" s="124">
        <f t="shared" si="8"/>
        <v>0</v>
      </c>
      <c r="CC56" s="56">
        <f t="shared" si="9"/>
        <v>0</v>
      </c>
      <c r="CD56" s="56">
        <f t="shared" si="10"/>
        <v>0</v>
      </c>
      <c r="CE56" s="56">
        <f t="shared" si="11"/>
        <v>0</v>
      </c>
      <c r="CF56" s="56">
        <f t="shared" si="12"/>
        <v>0</v>
      </c>
      <c r="CG56" s="56">
        <f t="shared" si="13"/>
        <v>0</v>
      </c>
      <c r="CH56" s="56">
        <f t="shared" si="14"/>
        <v>0</v>
      </c>
      <c r="CI56" s="56">
        <f t="shared" si="15"/>
        <v>0</v>
      </c>
      <c r="CJ56" s="56">
        <f t="shared" si="16"/>
        <v>0</v>
      </c>
      <c r="CK56" s="124">
        <f t="shared" si="17"/>
        <v>0</v>
      </c>
      <c r="CL56" s="56">
        <f t="shared" si="18"/>
        <v>0</v>
      </c>
      <c r="CM56" s="56">
        <f t="shared" si="19"/>
        <v>0</v>
      </c>
      <c r="CN56" s="56">
        <f t="shared" si="20"/>
        <v>0</v>
      </c>
      <c r="CO56" s="56">
        <f t="shared" si="21"/>
        <v>0</v>
      </c>
      <c r="CP56" s="56">
        <f t="shared" si="22"/>
        <v>0</v>
      </c>
      <c r="CQ56" s="56">
        <f t="shared" si="23"/>
        <v>0</v>
      </c>
      <c r="CR56" s="56">
        <f t="shared" si="24"/>
        <v>0</v>
      </c>
      <c r="CS56" s="56">
        <f t="shared" si="25"/>
        <v>0</v>
      </c>
      <c r="CT56" s="125">
        <f t="shared" si="26"/>
        <v>0</v>
      </c>
      <c r="CU56" s="125">
        <f t="shared" si="27"/>
        <v>0</v>
      </c>
      <c r="CV56" s="125">
        <f t="shared" si="28"/>
        <v>0</v>
      </c>
      <c r="CW56" s="125">
        <f t="shared" si="29"/>
        <v>0</v>
      </c>
      <c r="CX56" s="125">
        <f t="shared" si="30"/>
        <v>0</v>
      </c>
      <c r="CY56" s="125">
        <f t="shared" si="31"/>
        <v>0</v>
      </c>
      <c r="CZ56" s="125">
        <f t="shared" si="32"/>
        <v>0</v>
      </c>
      <c r="DA56" s="125">
        <f t="shared" si="33"/>
        <v>0</v>
      </c>
      <c r="DB56" s="125">
        <f t="shared" si="34"/>
        <v>0</v>
      </c>
    </row>
    <row r="57" spans="1:106" x14ac:dyDescent="0.2">
      <c r="A57" s="119">
        <f>Teilnehmerliste!A65</f>
        <v>46</v>
      </c>
      <c r="B57" s="120" t="str">
        <f>IF(Teilnehmerliste!B65="","",Teilnehmerliste!B65)</f>
        <v/>
      </c>
      <c r="C57" s="126" t="str">
        <f>IF(Teilnehmerliste!C65="","",Teilnehmerliste!C65)</f>
        <v/>
      </c>
      <c r="D57" s="121" t="str">
        <f>IF(Teilnehmerliste!G65="x","x",IF(Teilnehmerliste!G65="w","x"," "))</f>
        <v xml:space="preserve"> </v>
      </c>
      <c r="E57" s="6"/>
      <c r="F57" s="2"/>
      <c r="G57" s="2"/>
      <c r="H57" s="8"/>
      <c r="I57" s="37"/>
      <c r="J57" s="37"/>
      <c r="K57" s="17"/>
      <c r="L57" s="6"/>
      <c r="M57" s="2"/>
      <c r="N57" s="2"/>
      <c r="O57" s="2"/>
      <c r="P57" s="2"/>
      <c r="Q57" s="2"/>
      <c r="R57" s="5"/>
      <c r="S57" s="6"/>
      <c r="T57" s="2"/>
      <c r="U57" s="2"/>
      <c r="V57" s="4"/>
      <c r="W57" s="4"/>
      <c r="X57" s="4"/>
      <c r="Y57" s="5"/>
      <c r="Z57" s="6"/>
      <c r="AA57" s="2"/>
      <c r="AB57" s="2"/>
      <c r="AC57" s="4"/>
      <c r="AD57" s="4"/>
      <c r="AE57" s="4"/>
      <c r="AF57" s="5"/>
      <c r="AG57" s="6"/>
      <c r="AH57" s="2"/>
      <c r="AI57" s="2"/>
      <c r="AJ57" s="4"/>
      <c r="AK57" s="4"/>
      <c r="AL57" s="4"/>
      <c r="AM57" s="5"/>
      <c r="AN57" s="6"/>
      <c r="AO57" s="2"/>
      <c r="AP57" s="2"/>
      <c r="AQ57" s="4"/>
      <c r="AR57" s="4"/>
      <c r="AS57" s="4"/>
      <c r="AT57" s="5"/>
      <c r="AU57" s="6"/>
      <c r="AV57" s="2"/>
      <c r="AW57" s="2"/>
      <c r="AX57" s="4"/>
      <c r="AY57" s="4"/>
      <c r="AZ57" s="4"/>
      <c r="BA57" s="5"/>
      <c r="BB57" s="6"/>
      <c r="BC57" s="2"/>
      <c r="BD57" s="2"/>
      <c r="BE57" s="4"/>
      <c r="BF57" s="4"/>
      <c r="BG57" s="4"/>
      <c r="BH57" s="5"/>
      <c r="BI57" s="6"/>
      <c r="BJ57" s="2"/>
      <c r="BK57" s="2"/>
      <c r="BL57" s="4"/>
      <c r="BM57" s="4"/>
      <c r="BN57" s="4"/>
      <c r="BO57" s="5"/>
      <c r="BP57" s="18"/>
      <c r="BQ57" s="32"/>
      <c r="BR57" s="19"/>
      <c r="BS57" s="35"/>
      <c r="BT57" s="20"/>
      <c r="BU57" s="21"/>
      <c r="BV57" s="122" t="str">
        <f>Teilnehmerliste!H65</f>
        <v/>
      </c>
      <c r="BW57" s="122" t="str">
        <f>Teilnehmerliste!I65</f>
        <v/>
      </c>
      <c r="BX57" s="122" t="str">
        <f>Teilnehmerliste!J65</f>
        <v/>
      </c>
      <c r="BY57" s="123">
        <f t="shared" si="35"/>
        <v>0</v>
      </c>
      <c r="BZ57" s="123">
        <f t="shared" si="36"/>
        <v>0</v>
      </c>
      <c r="CA57" s="56">
        <f t="shared" si="37"/>
        <v>0</v>
      </c>
      <c r="CB57" s="124">
        <f t="shared" si="8"/>
        <v>0</v>
      </c>
      <c r="CC57" s="56">
        <f t="shared" si="9"/>
        <v>0</v>
      </c>
      <c r="CD57" s="56">
        <f t="shared" si="10"/>
        <v>0</v>
      </c>
      <c r="CE57" s="56">
        <f t="shared" si="11"/>
        <v>0</v>
      </c>
      <c r="CF57" s="56">
        <f t="shared" si="12"/>
        <v>0</v>
      </c>
      <c r="CG57" s="56">
        <f t="shared" si="13"/>
        <v>0</v>
      </c>
      <c r="CH57" s="56">
        <f t="shared" si="14"/>
        <v>0</v>
      </c>
      <c r="CI57" s="56">
        <f t="shared" si="15"/>
        <v>0</v>
      </c>
      <c r="CJ57" s="56">
        <f t="shared" si="16"/>
        <v>0</v>
      </c>
      <c r="CK57" s="124">
        <f t="shared" si="17"/>
        <v>0</v>
      </c>
      <c r="CL57" s="56">
        <f t="shared" si="18"/>
        <v>0</v>
      </c>
      <c r="CM57" s="56">
        <f t="shared" si="19"/>
        <v>0</v>
      </c>
      <c r="CN57" s="56">
        <f t="shared" si="20"/>
        <v>0</v>
      </c>
      <c r="CO57" s="56">
        <f t="shared" si="21"/>
        <v>0</v>
      </c>
      <c r="CP57" s="56">
        <f t="shared" si="22"/>
        <v>0</v>
      </c>
      <c r="CQ57" s="56">
        <f t="shared" si="23"/>
        <v>0</v>
      </c>
      <c r="CR57" s="56">
        <f t="shared" si="24"/>
        <v>0</v>
      </c>
      <c r="CS57" s="56">
        <f t="shared" si="25"/>
        <v>0</v>
      </c>
      <c r="CT57" s="125">
        <f t="shared" si="26"/>
        <v>0</v>
      </c>
      <c r="CU57" s="125">
        <f t="shared" si="27"/>
        <v>0</v>
      </c>
      <c r="CV57" s="125">
        <f t="shared" si="28"/>
        <v>0</v>
      </c>
      <c r="CW57" s="125">
        <f t="shared" si="29"/>
        <v>0</v>
      </c>
      <c r="CX57" s="125">
        <f t="shared" si="30"/>
        <v>0</v>
      </c>
      <c r="CY57" s="125">
        <f t="shared" si="31"/>
        <v>0</v>
      </c>
      <c r="CZ57" s="125">
        <f t="shared" si="32"/>
        <v>0</v>
      </c>
      <c r="DA57" s="125">
        <f t="shared" si="33"/>
        <v>0</v>
      </c>
      <c r="DB57" s="125">
        <f t="shared" si="34"/>
        <v>0</v>
      </c>
    </row>
    <row r="58" spans="1:106" x14ac:dyDescent="0.2">
      <c r="A58" s="119">
        <f>Teilnehmerliste!A66</f>
        <v>47</v>
      </c>
      <c r="B58" s="120" t="str">
        <f>IF(Teilnehmerliste!B66="","",Teilnehmerliste!B66)</f>
        <v/>
      </c>
      <c r="C58" s="126" t="str">
        <f>IF(Teilnehmerliste!C66="","",Teilnehmerliste!C66)</f>
        <v/>
      </c>
      <c r="D58" s="121" t="str">
        <f>IF(Teilnehmerliste!G66="x","x",IF(Teilnehmerliste!G66="w","x"," "))</f>
        <v xml:space="preserve"> </v>
      </c>
      <c r="E58" s="6"/>
      <c r="F58" s="2"/>
      <c r="G58" s="2"/>
      <c r="H58" s="8"/>
      <c r="I58" s="37"/>
      <c r="J58" s="37"/>
      <c r="K58" s="17"/>
      <c r="L58" s="6"/>
      <c r="M58" s="2"/>
      <c r="N58" s="2"/>
      <c r="O58" s="2"/>
      <c r="P58" s="2"/>
      <c r="Q58" s="2"/>
      <c r="R58" s="5"/>
      <c r="S58" s="6"/>
      <c r="T58" s="2"/>
      <c r="U58" s="2"/>
      <c r="V58" s="4"/>
      <c r="W58" s="4"/>
      <c r="X58" s="4"/>
      <c r="Y58" s="5"/>
      <c r="Z58" s="6"/>
      <c r="AA58" s="2"/>
      <c r="AB58" s="2"/>
      <c r="AC58" s="4"/>
      <c r="AD58" s="4"/>
      <c r="AE58" s="4"/>
      <c r="AF58" s="5"/>
      <c r="AG58" s="6"/>
      <c r="AH58" s="2"/>
      <c r="AI58" s="2"/>
      <c r="AJ58" s="4"/>
      <c r="AK58" s="4"/>
      <c r="AL58" s="4"/>
      <c r="AM58" s="5"/>
      <c r="AN58" s="6"/>
      <c r="AO58" s="2"/>
      <c r="AP58" s="2"/>
      <c r="AQ58" s="4"/>
      <c r="AR58" s="4"/>
      <c r="AS58" s="4"/>
      <c r="AT58" s="5"/>
      <c r="AU58" s="6"/>
      <c r="AV58" s="2"/>
      <c r="AW58" s="2"/>
      <c r="AX58" s="4"/>
      <c r="AY58" s="4"/>
      <c r="AZ58" s="4"/>
      <c r="BA58" s="5"/>
      <c r="BB58" s="6"/>
      <c r="BC58" s="2"/>
      <c r="BD58" s="2"/>
      <c r="BE58" s="4"/>
      <c r="BF58" s="4"/>
      <c r="BG58" s="4"/>
      <c r="BH58" s="5"/>
      <c r="BI58" s="6"/>
      <c r="BJ58" s="2"/>
      <c r="BK58" s="2"/>
      <c r="BL58" s="4"/>
      <c r="BM58" s="4"/>
      <c r="BN58" s="4"/>
      <c r="BO58" s="5"/>
      <c r="BP58" s="18"/>
      <c r="BQ58" s="32"/>
      <c r="BR58" s="19"/>
      <c r="BS58" s="35"/>
      <c r="BT58" s="20"/>
      <c r="BU58" s="21"/>
      <c r="BV58" s="122" t="str">
        <f>Teilnehmerliste!H66</f>
        <v/>
      </c>
      <c r="BW58" s="122" t="str">
        <f>Teilnehmerliste!I66</f>
        <v/>
      </c>
      <c r="BX58" s="122" t="str">
        <f>Teilnehmerliste!J66</f>
        <v/>
      </c>
      <c r="BY58" s="123">
        <f t="shared" si="35"/>
        <v>0</v>
      </c>
      <c r="BZ58" s="123">
        <f t="shared" si="36"/>
        <v>0</v>
      </c>
      <c r="CA58" s="56">
        <f t="shared" si="37"/>
        <v>0</v>
      </c>
      <c r="CB58" s="124">
        <f t="shared" si="8"/>
        <v>0</v>
      </c>
      <c r="CC58" s="56">
        <f t="shared" si="9"/>
        <v>0</v>
      </c>
      <c r="CD58" s="56">
        <f t="shared" si="10"/>
        <v>0</v>
      </c>
      <c r="CE58" s="56">
        <f t="shared" si="11"/>
        <v>0</v>
      </c>
      <c r="CF58" s="56">
        <f t="shared" si="12"/>
        <v>0</v>
      </c>
      <c r="CG58" s="56">
        <f t="shared" si="13"/>
        <v>0</v>
      </c>
      <c r="CH58" s="56">
        <f t="shared" si="14"/>
        <v>0</v>
      </c>
      <c r="CI58" s="56">
        <f t="shared" si="15"/>
        <v>0</v>
      </c>
      <c r="CJ58" s="56">
        <f t="shared" si="16"/>
        <v>0</v>
      </c>
      <c r="CK58" s="124">
        <f t="shared" si="17"/>
        <v>0</v>
      </c>
      <c r="CL58" s="56">
        <f t="shared" si="18"/>
        <v>0</v>
      </c>
      <c r="CM58" s="56">
        <f t="shared" si="19"/>
        <v>0</v>
      </c>
      <c r="CN58" s="56">
        <f t="shared" si="20"/>
        <v>0</v>
      </c>
      <c r="CO58" s="56">
        <f t="shared" si="21"/>
        <v>0</v>
      </c>
      <c r="CP58" s="56">
        <f t="shared" si="22"/>
        <v>0</v>
      </c>
      <c r="CQ58" s="56">
        <f t="shared" si="23"/>
        <v>0</v>
      </c>
      <c r="CR58" s="56">
        <f t="shared" si="24"/>
        <v>0</v>
      </c>
      <c r="CS58" s="56">
        <f t="shared" si="25"/>
        <v>0</v>
      </c>
      <c r="CT58" s="125">
        <f t="shared" si="26"/>
        <v>0</v>
      </c>
      <c r="CU58" s="125">
        <f t="shared" si="27"/>
        <v>0</v>
      </c>
      <c r="CV58" s="125">
        <f t="shared" si="28"/>
        <v>0</v>
      </c>
      <c r="CW58" s="125">
        <f t="shared" si="29"/>
        <v>0</v>
      </c>
      <c r="CX58" s="125">
        <f t="shared" si="30"/>
        <v>0</v>
      </c>
      <c r="CY58" s="125">
        <f t="shared" si="31"/>
        <v>0</v>
      </c>
      <c r="CZ58" s="125">
        <f t="shared" si="32"/>
        <v>0</v>
      </c>
      <c r="DA58" s="125">
        <f t="shared" si="33"/>
        <v>0</v>
      </c>
      <c r="DB58" s="125">
        <f t="shared" si="34"/>
        <v>0</v>
      </c>
    </row>
    <row r="59" spans="1:106" x14ac:dyDescent="0.2">
      <c r="A59" s="119">
        <f>Teilnehmerliste!A67</f>
        <v>48</v>
      </c>
      <c r="B59" s="120" t="str">
        <f>IF(Teilnehmerliste!B67="","",Teilnehmerliste!B67)</f>
        <v/>
      </c>
      <c r="C59" s="126" t="str">
        <f>IF(Teilnehmerliste!C67="","",Teilnehmerliste!C67)</f>
        <v/>
      </c>
      <c r="D59" s="121" t="str">
        <f>IF(Teilnehmerliste!G67="x","x",IF(Teilnehmerliste!G67="w","x"," "))</f>
        <v xml:space="preserve"> </v>
      </c>
      <c r="E59" s="6"/>
      <c r="F59" s="2"/>
      <c r="G59" s="2"/>
      <c r="H59" s="8"/>
      <c r="I59" s="37"/>
      <c r="J59" s="37"/>
      <c r="K59" s="17"/>
      <c r="L59" s="6"/>
      <c r="M59" s="2"/>
      <c r="N59" s="2"/>
      <c r="O59" s="2"/>
      <c r="P59" s="2"/>
      <c r="Q59" s="2"/>
      <c r="R59" s="5"/>
      <c r="S59" s="6"/>
      <c r="T59" s="2"/>
      <c r="U59" s="2"/>
      <c r="V59" s="4"/>
      <c r="W59" s="4"/>
      <c r="X59" s="4"/>
      <c r="Y59" s="5"/>
      <c r="Z59" s="6"/>
      <c r="AA59" s="2"/>
      <c r="AB59" s="2"/>
      <c r="AC59" s="4"/>
      <c r="AD59" s="4"/>
      <c r="AE59" s="4"/>
      <c r="AF59" s="5"/>
      <c r="AG59" s="6"/>
      <c r="AH59" s="2"/>
      <c r="AI59" s="2"/>
      <c r="AJ59" s="4"/>
      <c r="AK59" s="4"/>
      <c r="AL59" s="4"/>
      <c r="AM59" s="5"/>
      <c r="AN59" s="6"/>
      <c r="AO59" s="2"/>
      <c r="AP59" s="2"/>
      <c r="AQ59" s="4"/>
      <c r="AR59" s="4"/>
      <c r="AS59" s="4"/>
      <c r="AT59" s="5"/>
      <c r="AU59" s="6"/>
      <c r="AV59" s="2"/>
      <c r="AW59" s="2"/>
      <c r="AX59" s="4"/>
      <c r="AY59" s="4"/>
      <c r="AZ59" s="4"/>
      <c r="BA59" s="5"/>
      <c r="BB59" s="6"/>
      <c r="BC59" s="2"/>
      <c r="BD59" s="2"/>
      <c r="BE59" s="4"/>
      <c r="BF59" s="4"/>
      <c r="BG59" s="4"/>
      <c r="BH59" s="5"/>
      <c r="BI59" s="6"/>
      <c r="BJ59" s="2"/>
      <c r="BK59" s="2"/>
      <c r="BL59" s="4"/>
      <c r="BM59" s="4"/>
      <c r="BN59" s="4"/>
      <c r="BO59" s="5"/>
      <c r="BP59" s="18"/>
      <c r="BQ59" s="32"/>
      <c r="BR59" s="19"/>
      <c r="BS59" s="35"/>
      <c r="BT59" s="20"/>
      <c r="BU59" s="21"/>
      <c r="BV59" s="122" t="str">
        <f>Teilnehmerliste!H67</f>
        <v/>
      </c>
      <c r="BW59" s="122" t="str">
        <f>Teilnehmerliste!I67</f>
        <v/>
      </c>
      <c r="BX59" s="122" t="str">
        <f>Teilnehmerliste!J67</f>
        <v/>
      </c>
      <c r="BY59" s="123">
        <f t="shared" si="35"/>
        <v>0</v>
      </c>
      <c r="BZ59" s="123">
        <f t="shared" si="36"/>
        <v>0</v>
      </c>
      <c r="CA59" s="56">
        <f t="shared" si="37"/>
        <v>0</v>
      </c>
      <c r="CB59" s="124">
        <f t="shared" si="8"/>
        <v>0</v>
      </c>
      <c r="CC59" s="56">
        <f t="shared" si="9"/>
        <v>0</v>
      </c>
      <c r="CD59" s="56">
        <f t="shared" si="10"/>
        <v>0</v>
      </c>
      <c r="CE59" s="56">
        <f t="shared" si="11"/>
        <v>0</v>
      </c>
      <c r="CF59" s="56">
        <f t="shared" si="12"/>
        <v>0</v>
      </c>
      <c r="CG59" s="56">
        <f t="shared" si="13"/>
        <v>0</v>
      </c>
      <c r="CH59" s="56">
        <f t="shared" si="14"/>
        <v>0</v>
      </c>
      <c r="CI59" s="56">
        <f t="shared" si="15"/>
        <v>0</v>
      </c>
      <c r="CJ59" s="56">
        <f t="shared" si="16"/>
        <v>0</v>
      </c>
      <c r="CK59" s="124">
        <f t="shared" si="17"/>
        <v>0</v>
      </c>
      <c r="CL59" s="56">
        <f t="shared" si="18"/>
        <v>0</v>
      </c>
      <c r="CM59" s="56">
        <f t="shared" si="19"/>
        <v>0</v>
      </c>
      <c r="CN59" s="56">
        <f t="shared" si="20"/>
        <v>0</v>
      </c>
      <c r="CO59" s="56">
        <f t="shared" si="21"/>
        <v>0</v>
      </c>
      <c r="CP59" s="56">
        <f t="shared" si="22"/>
        <v>0</v>
      </c>
      <c r="CQ59" s="56">
        <f t="shared" si="23"/>
        <v>0</v>
      </c>
      <c r="CR59" s="56">
        <f t="shared" si="24"/>
        <v>0</v>
      </c>
      <c r="CS59" s="56">
        <f t="shared" si="25"/>
        <v>0</v>
      </c>
      <c r="CT59" s="125">
        <f t="shared" si="26"/>
        <v>0</v>
      </c>
      <c r="CU59" s="125">
        <f t="shared" si="27"/>
        <v>0</v>
      </c>
      <c r="CV59" s="125">
        <f t="shared" si="28"/>
        <v>0</v>
      </c>
      <c r="CW59" s="125">
        <f t="shared" si="29"/>
        <v>0</v>
      </c>
      <c r="CX59" s="125">
        <f t="shared" si="30"/>
        <v>0</v>
      </c>
      <c r="CY59" s="125">
        <f t="shared" si="31"/>
        <v>0</v>
      </c>
      <c r="CZ59" s="125">
        <f t="shared" si="32"/>
        <v>0</v>
      </c>
      <c r="DA59" s="125">
        <f t="shared" si="33"/>
        <v>0</v>
      </c>
      <c r="DB59" s="125">
        <f t="shared" si="34"/>
        <v>0</v>
      </c>
    </row>
    <row r="60" spans="1:106" x14ac:dyDescent="0.2">
      <c r="A60" s="119">
        <f>Teilnehmerliste!A68</f>
        <v>49</v>
      </c>
      <c r="B60" s="120" t="str">
        <f>IF(Teilnehmerliste!B68="","",Teilnehmerliste!B68)</f>
        <v/>
      </c>
      <c r="C60" s="126" t="str">
        <f>IF(Teilnehmerliste!C68="","",Teilnehmerliste!C68)</f>
        <v/>
      </c>
      <c r="D60" s="121" t="str">
        <f>IF(Teilnehmerliste!G68="x","x",IF(Teilnehmerliste!G68="w","x"," "))</f>
        <v xml:space="preserve"> </v>
      </c>
      <c r="E60" s="6"/>
      <c r="F60" s="2"/>
      <c r="G60" s="2"/>
      <c r="H60" s="8"/>
      <c r="I60" s="37"/>
      <c r="J60" s="37"/>
      <c r="K60" s="17"/>
      <c r="L60" s="6"/>
      <c r="M60" s="2"/>
      <c r="N60" s="2"/>
      <c r="O60" s="2"/>
      <c r="P60" s="2"/>
      <c r="Q60" s="2"/>
      <c r="R60" s="5"/>
      <c r="S60" s="6"/>
      <c r="T60" s="2"/>
      <c r="U60" s="2"/>
      <c r="V60" s="4"/>
      <c r="W60" s="4"/>
      <c r="X60" s="4"/>
      <c r="Y60" s="5"/>
      <c r="Z60" s="6"/>
      <c r="AA60" s="2"/>
      <c r="AB60" s="2"/>
      <c r="AC60" s="4"/>
      <c r="AD60" s="4"/>
      <c r="AE60" s="4"/>
      <c r="AF60" s="5"/>
      <c r="AG60" s="6"/>
      <c r="AH60" s="2"/>
      <c r="AI60" s="2"/>
      <c r="AJ60" s="4"/>
      <c r="AK60" s="4"/>
      <c r="AL60" s="4"/>
      <c r="AM60" s="5"/>
      <c r="AN60" s="6"/>
      <c r="AO60" s="2"/>
      <c r="AP60" s="2"/>
      <c r="AQ60" s="4"/>
      <c r="AR60" s="4"/>
      <c r="AS60" s="4"/>
      <c r="AT60" s="5"/>
      <c r="AU60" s="6"/>
      <c r="AV60" s="2"/>
      <c r="AW60" s="2"/>
      <c r="AX60" s="4"/>
      <c r="AY60" s="4"/>
      <c r="AZ60" s="4"/>
      <c r="BA60" s="5"/>
      <c r="BB60" s="6"/>
      <c r="BC60" s="2"/>
      <c r="BD60" s="2"/>
      <c r="BE60" s="4"/>
      <c r="BF60" s="4"/>
      <c r="BG60" s="4"/>
      <c r="BH60" s="5"/>
      <c r="BI60" s="6"/>
      <c r="BJ60" s="2"/>
      <c r="BK60" s="2"/>
      <c r="BL60" s="4"/>
      <c r="BM60" s="4"/>
      <c r="BN60" s="4"/>
      <c r="BO60" s="5"/>
      <c r="BP60" s="18"/>
      <c r="BQ60" s="32"/>
      <c r="BR60" s="19"/>
      <c r="BS60" s="35"/>
      <c r="BT60" s="20"/>
      <c r="BU60" s="21"/>
      <c r="BV60" s="122" t="str">
        <f>Teilnehmerliste!H68</f>
        <v/>
      </c>
      <c r="BW60" s="122" t="str">
        <f>Teilnehmerliste!I68</f>
        <v/>
      </c>
      <c r="BX60" s="122" t="str">
        <f>Teilnehmerliste!J68</f>
        <v/>
      </c>
      <c r="BY60" s="123">
        <f t="shared" si="35"/>
        <v>0</v>
      </c>
      <c r="BZ60" s="123">
        <f t="shared" si="36"/>
        <v>0</v>
      </c>
      <c r="CA60" s="56">
        <f t="shared" si="37"/>
        <v>0</v>
      </c>
      <c r="CB60" s="124">
        <f t="shared" si="8"/>
        <v>0</v>
      </c>
      <c r="CC60" s="56">
        <f t="shared" si="9"/>
        <v>0</v>
      </c>
      <c r="CD60" s="56">
        <f t="shared" si="10"/>
        <v>0</v>
      </c>
      <c r="CE60" s="56">
        <f t="shared" si="11"/>
        <v>0</v>
      </c>
      <c r="CF60" s="56">
        <f t="shared" si="12"/>
        <v>0</v>
      </c>
      <c r="CG60" s="56">
        <f t="shared" si="13"/>
        <v>0</v>
      </c>
      <c r="CH60" s="56">
        <f t="shared" si="14"/>
        <v>0</v>
      </c>
      <c r="CI60" s="56">
        <f t="shared" si="15"/>
        <v>0</v>
      </c>
      <c r="CJ60" s="56">
        <f t="shared" si="16"/>
        <v>0</v>
      </c>
      <c r="CK60" s="124">
        <f t="shared" si="17"/>
        <v>0</v>
      </c>
      <c r="CL60" s="56">
        <f t="shared" si="18"/>
        <v>0</v>
      </c>
      <c r="CM60" s="56">
        <f t="shared" si="19"/>
        <v>0</v>
      </c>
      <c r="CN60" s="56">
        <f t="shared" si="20"/>
        <v>0</v>
      </c>
      <c r="CO60" s="56">
        <f t="shared" si="21"/>
        <v>0</v>
      </c>
      <c r="CP60" s="56">
        <f t="shared" si="22"/>
        <v>0</v>
      </c>
      <c r="CQ60" s="56">
        <f t="shared" si="23"/>
        <v>0</v>
      </c>
      <c r="CR60" s="56">
        <f t="shared" si="24"/>
        <v>0</v>
      </c>
      <c r="CS60" s="56">
        <f t="shared" si="25"/>
        <v>0</v>
      </c>
      <c r="CT60" s="125">
        <f t="shared" si="26"/>
        <v>0</v>
      </c>
      <c r="CU60" s="125">
        <f t="shared" si="27"/>
        <v>0</v>
      </c>
      <c r="CV60" s="125">
        <f t="shared" si="28"/>
        <v>0</v>
      </c>
      <c r="CW60" s="125">
        <f t="shared" si="29"/>
        <v>0</v>
      </c>
      <c r="CX60" s="125">
        <f t="shared" si="30"/>
        <v>0</v>
      </c>
      <c r="CY60" s="125">
        <f t="shared" si="31"/>
        <v>0</v>
      </c>
      <c r="CZ60" s="125">
        <f t="shared" si="32"/>
        <v>0</v>
      </c>
      <c r="DA60" s="125">
        <f t="shared" si="33"/>
        <v>0</v>
      </c>
      <c r="DB60" s="125">
        <f t="shared" si="34"/>
        <v>0</v>
      </c>
    </row>
    <row r="61" spans="1:106" x14ac:dyDescent="0.2">
      <c r="A61" s="119">
        <f>Teilnehmerliste!A69</f>
        <v>50</v>
      </c>
      <c r="B61" s="120" t="str">
        <f>IF(Teilnehmerliste!B69="","",Teilnehmerliste!B69)</f>
        <v/>
      </c>
      <c r="C61" s="126" t="str">
        <f>IF(Teilnehmerliste!C69="","",Teilnehmerliste!C69)</f>
        <v/>
      </c>
      <c r="D61" s="121" t="str">
        <f>IF(Teilnehmerliste!G69="x","x",IF(Teilnehmerliste!G69="w","x"," "))</f>
        <v xml:space="preserve"> </v>
      </c>
      <c r="E61" s="6"/>
      <c r="F61" s="2"/>
      <c r="G61" s="2"/>
      <c r="H61" s="8"/>
      <c r="I61" s="37"/>
      <c r="J61" s="37"/>
      <c r="K61" s="17"/>
      <c r="L61" s="6"/>
      <c r="M61" s="2"/>
      <c r="N61" s="2"/>
      <c r="O61" s="2"/>
      <c r="P61" s="2"/>
      <c r="Q61" s="2"/>
      <c r="R61" s="5"/>
      <c r="S61" s="6"/>
      <c r="T61" s="2"/>
      <c r="U61" s="2"/>
      <c r="V61" s="4"/>
      <c r="W61" s="4"/>
      <c r="X61" s="4"/>
      <c r="Y61" s="5"/>
      <c r="Z61" s="6"/>
      <c r="AA61" s="2"/>
      <c r="AB61" s="2"/>
      <c r="AC61" s="4"/>
      <c r="AD61" s="4"/>
      <c r="AE61" s="4"/>
      <c r="AF61" s="5"/>
      <c r="AG61" s="6"/>
      <c r="AH61" s="2"/>
      <c r="AI61" s="2"/>
      <c r="AJ61" s="4"/>
      <c r="AK61" s="4"/>
      <c r="AL61" s="4"/>
      <c r="AM61" s="5"/>
      <c r="AN61" s="6"/>
      <c r="AO61" s="2"/>
      <c r="AP61" s="2"/>
      <c r="AQ61" s="4"/>
      <c r="AR61" s="4"/>
      <c r="AS61" s="4"/>
      <c r="AT61" s="5"/>
      <c r="AU61" s="6"/>
      <c r="AV61" s="2"/>
      <c r="AW61" s="2"/>
      <c r="AX61" s="4"/>
      <c r="AY61" s="4"/>
      <c r="AZ61" s="4"/>
      <c r="BA61" s="5"/>
      <c r="BB61" s="6"/>
      <c r="BC61" s="2"/>
      <c r="BD61" s="2"/>
      <c r="BE61" s="4"/>
      <c r="BF61" s="4"/>
      <c r="BG61" s="4"/>
      <c r="BH61" s="5"/>
      <c r="BI61" s="6"/>
      <c r="BJ61" s="2"/>
      <c r="BK61" s="2"/>
      <c r="BL61" s="4"/>
      <c r="BM61" s="4"/>
      <c r="BN61" s="4"/>
      <c r="BO61" s="5"/>
      <c r="BP61" s="18"/>
      <c r="BQ61" s="32"/>
      <c r="BR61" s="19"/>
      <c r="BS61" s="35"/>
      <c r="BT61" s="20"/>
      <c r="BU61" s="21"/>
      <c r="BV61" s="122" t="str">
        <f>Teilnehmerliste!H69</f>
        <v/>
      </c>
      <c r="BW61" s="122" t="str">
        <f>Teilnehmerliste!I69</f>
        <v/>
      </c>
      <c r="BX61" s="122" t="str">
        <f>Teilnehmerliste!J69</f>
        <v/>
      </c>
      <c r="BY61" s="123">
        <f t="shared" si="35"/>
        <v>0</v>
      </c>
      <c r="BZ61" s="123">
        <f t="shared" si="36"/>
        <v>0</v>
      </c>
      <c r="CA61" s="56">
        <f t="shared" si="37"/>
        <v>0</v>
      </c>
      <c r="CB61" s="124">
        <f t="shared" si="8"/>
        <v>0</v>
      </c>
      <c r="CC61" s="56">
        <f t="shared" si="9"/>
        <v>0</v>
      </c>
      <c r="CD61" s="56">
        <f t="shared" si="10"/>
        <v>0</v>
      </c>
      <c r="CE61" s="56">
        <f t="shared" si="11"/>
        <v>0</v>
      </c>
      <c r="CF61" s="56">
        <f t="shared" si="12"/>
        <v>0</v>
      </c>
      <c r="CG61" s="56">
        <f t="shared" si="13"/>
        <v>0</v>
      </c>
      <c r="CH61" s="56">
        <f t="shared" si="14"/>
        <v>0</v>
      </c>
      <c r="CI61" s="56">
        <f t="shared" si="15"/>
        <v>0</v>
      </c>
      <c r="CJ61" s="56">
        <f t="shared" si="16"/>
        <v>0</v>
      </c>
      <c r="CK61" s="124">
        <f t="shared" si="17"/>
        <v>0</v>
      </c>
      <c r="CL61" s="56">
        <f t="shared" si="18"/>
        <v>0</v>
      </c>
      <c r="CM61" s="56">
        <f t="shared" si="19"/>
        <v>0</v>
      </c>
      <c r="CN61" s="56">
        <f t="shared" si="20"/>
        <v>0</v>
      </c>
      <c r="CO61" s="56">
        <f t="shared" si="21"/>
        <v>0</v>
      </c>
      <c r="CP61" s="56">
        <f t="shared" si="22"/>
        <v>0</v>
      </c>
      <c r="CQ61" s="56">
        <f t="shared" si="23"/>
        <v>0</v>
      </c>
      <c r="CR61" s="56">
        <f t="shared" si="24"/>
        <v>0</v>
      </c>
      <c r="CS61" s="56">
        <f t="shared" si="25"/>
        <v>0</v>
      </c>
      <c r="CT61" s="125">
        <f t="shared" si="26"/>
        <v>0</v>
      </c>
      <c r="CU61" s="125">
        <f t="shared" si="27"/>
        <v>0</v>
      </c>
      <c r="CV61" s="125">
        <f t="shared" si="28"/>
        <v>0</v>
      </c>
      <c r="CW61" s="125">
        <f t="shared" si="29"/>
        <v>0</v>
      </c>
      <c r="CX61" s="125">
        <f t="shared" si="30"/>
        <v>0</v>
      </c>
      <c r="CY61" s="125">
        <f t="shared" si="31"/>
        <v>0</v>
      </c>
      <c r="CZ61" s="125">
        <f t="shared" si="32"/>
        <v>0</v>
      </c>
      <c r="DA61" s="125">
        <f t="shared" si="33"/>
        <v>0</v>
      </c>
      <c r="DB61" s="125">
        <f t="shared" si="34"/>
        <v>0</v>
      </c>
    </row>
    <row r="62" spans="1:106" x14ac:dyDescent="0.2">
      <c r="A62" s="119">
        <f>Teilnehmerliste!A70</f>
        <v>51</v>
      </c>
      <c r="B62" s="120" t="str">
        <f>IF(Teilnehmerliste!B70="","",Teilnehmerliste!B70)</f>
        <v/>
      </c>
      <c r="C62" s="126" t="str">
        <f>IF(Teilnehmerliste!C70="","",Teilnehmerliste!C70)</f>
        <v/>
      </c>
      <c r="D62" s="121" t="str">
        <f>IF(Teilnehmerliste!G70="x","x",IF(Teilnehmerliste!G70="w","x"," "))</f>
        <v xml:space="preserve"> </v>
      </c>
      <c r="E62" s="237"/>
      <c r="F62" s="238"/>
      <c r="G62" s="238"/>
      <c r="H62" s="238"/>
      <c r="I62" s="239"/>
      <c r="J62" s="239"/>
      <c r="K62" s="240"/>
      <c r="L62" s="237"/>
      <c r="M62" s="238"/>
      <c r="N62" s="238"/>
      <c r="O62" s="238"/>
      <c r="P62" s="238"/>
      <c r="Q62" s="238"/>
      <c r="R62" s="241"/>
      <c r="S62" s="237"/>
      <c r="T62" s="238"/>
      <c r="U62" s="238"/>
      <c r="V62" s="239"/>
      <c r="W62" s="239"/>
      <c r="X62" s="239"/>
      <c r="Y62" s="241"/>
      <c r="Z62" s="237"/>
      <c r="AA62" s="238"/>
      <c r="AB62" s="238"/>
      <c r="AC62" s="239"/>
      <c r="AD62" s="239"/>
      <c r="AE62" s="239"/>
      <c r="AF62" s="241"/>
      <c r="AG62" s="237"/>
      <c r="AH62" s="238"/>
      <c r="AI62" s="238"/>
      <c r="AJ62" s="239"/>
      <c r="AK62" s="239"/>
      <c r="AL62" s="239"/>
      <c r="AM62" s="241"/>
      <c r="AN62" s="237"/>
      <c r="AO62" s="238"/>
      <c r="AP62" s="238"/>
      <c r="AQ62" s="239"/>
      <c r="AR62" s="239"/>
      <c r="AS62" s="239"/>
      <c r="AT62" s="241"/>
      <c r="AU62" s="237"/>
      <c r="AV62" s="238"/>
      <c r="AW62" s="238"/>
      <c r="AX62" s="239"/>
      <c r="AY62" s="239"/>
      <c r="AZ62" s="239"/>
      <c r="BA62" s="241"/>
      <c r="BB62" s="237"/>
      <c r="BC62" s="238"/>
      <c r="BD62" s="238"/>
      <c r="BE62" s="239"/>
      <c r="BF62" s="239"/>
      <c r="BG62" s="239"/>
      <c r="BH62" s="241"/>
      <c r="BI62" s="237"/>
      <c r="BJ62" s="238"/>
      <c r="BK62" s="238"/>
      <c r="BL62" s="239"/>
      <c r="BM62" s="239"/>
      <c r="BN62" s="239"/>
      <c r="BO62" s="241"/>
      <c r="BP62" s="242"/>
      <c r="BQ62" s="243"/>
      <c r="BR62" s="244"/>
      <c r="BS62" s="245"/>
      <c r="BT62" s="246"/>
      <c r="BU62" s="21"/>
      <c r="BV62" s="122" t="str">
        <f>Teilnehmerliste!H70</f>
        <v/>
      </c>
      <c r="BW62" s="122" t="str">
        <f>Teilnehmerliste!I70</f>
        <v/>
      </c>
      <c r="BX62" s="122" t="str">
        <f>Teilnehmerliste!J70</f>
        <v/>
      </c>
      <c r="BY62" s="123">
        <f t="shared" si="35"/>
        <v>0</v>
      </c>
      <c r="BZ62" s="123">
        <f t="shared" si="36"/>
        <v>0</v>
      </c>
      <c r="CA62" s="56">
        <f t="shared" si="37"/>
        <v>0</v>
      </c>
      <c r="CB62" s="124">
        <f t="shared" si="8"/>
        <v>0</v>
      </c>
      <c r="CC62" s="56">
        <f t="shared" si="9"/>
        <v>0</v>
      </c>
      <c r="CD62" s="56">
        <f t="shared" si="10"/>
        <v>0</v>
      </c>
      <c r="CE62" s="56">
        <f t="shared" si="11"/>
        <v>0</v>
      </c>
      <c r="CF62" s="56">
        <f t="shared" si="12"/>
        <v>0</v>
      </c>
      <c r="CG62" s="56">
        <f t="shared" si="13"/>
        <v>0</v>
      </c>
      <c r="CH62" s="56">
        <f t="shared" si="14"/>
        <v>0</v>
      </c>
      <c r="CI62" s="56">
        <f t="shared" si="15"/>
        <v>0</v>
      </c>
      <c r="CJ62" s="56">
        <f t="shared" si="16"/>
        <v>0</v>
      </c>
      <c r="CK62" s="124">
        <f t="shared" si="17"/>
        <v>0</v>
      </c>
      <c r="CL62" s="56">
        <f t="shared" si="18"/>
        <v>0</v>
      </c>
      <c r="CM62" s="56">
        <f t="shared" si="19"/>
        <v>0</v>
      </c>
      <c r="CN62" s="56">
        <f t="shared" si="20"/>
        <v>0</v>
      </c>
      <c r="CO62" s="56">
        <f t="shared" si="21"/>
        <v>0</v>
      </c>
      <c r="CP62" s="56">
        <f t="shared" si="22"/>
        <v>0</v>
      </c>
      <c r="CQ62" s="56">
        <f t="shared" si="23"/>
        <v>0</v>
      </c>
      <c r="CR62" s="56">
        <f t="shared" si="24"/>
        <v>0</v>
      </c>
      <c r="CS62" s="56">
        <f t="shared" si="25"/>
        <v>0</v>
      </c>
      <c r="CT62" s="125">
        <f t="shared" si="26"/>
        <v>0</v>
      </c>
      <c r="CU62" s="125">
        <f t="shared" si="27"/>
        <v>0</v>
      </c>
      <c r="CV62" s="125">
        <f t="shared" si="28"/>
        <v>0</v>
      </c>
      <c r="CW62" s="125">
        <f t="shared" si="29"/>
        <v>0</v>
      </c>
      <c r="CX62" s="125">
        <f t="shared" si="30"/>
        <v>0</v>
      </c>
      <c r="CY62" s="125">
        <f t="shared" si="31"/>
        <v>0</v>
      </c>
      <c r="CZ62" s="125">
        <f t="shared" si="32"/>
        <v>0</v>
      </c>
      <c r="DA62" s="125">
        <f t="shared" si="33"/>
        <v>0</v>
      </c>
      <c r="DB62" s="125">
        <f t="shared" si="34"/>
        <v>0</v>
      </c>
    </row>
    <row r="63" spans="1:106" x14ac:dyDescent="0.2">
      <c r="A63" s="119">
        <f>Teilnehmerliste!A71</f>
        <v>52</v>
      </c>
      <c r="B63" s="120" t="str">
        <f>IF(Teilnehmerliste!B71="","",Teilnehmerliste!B71)</f>
        <v/>
      </c>
      <c r="C63" s="126" t="str">
        <f>IF(Teilnehmerliste!C71="","",Teilnehmerliste!C71)</f>
        <v/>
      </c>
      <c r="D63" s="121" t="str">
        <f>IF(Teilnehmerliste!G71="x","x",IF(Teilnehmerliste!G71="w","x"," "))</f>
        <v xml:space="preserve"> </v>
      </c>
      <c r="E63" s="237"/>
      <c r="F63" s="238"/>
      <c r="G63" s="238"/>
      <c r="H63" s="238"/>
      <c r="I63" s="239"/>
      <c r="J63" s="239"/>
      <c r="K63" s="240"/>
      <c r="L63" s="237"/>
      <c r="M63" s="238"/>
      <c r="N63" s="238"/>
      <c r="O63" s="238"/>
      <c r="P63" s="238"/>
      <c r="Q63" s="238"/>
      <c r="R63" s="241"/>
      <c r="S63" s="237"/>
      <c r="T63" s="238"/>
      <c r="U63" s="238"/>
      <c r="V63" s="239"/>
      <c r="W63" s="239"/>
      <c r="X63" s="239"/>
      <c r="Y63" s="241"/>
      <c r="Z63" s="237"/>
      <c r="AA63" s="238"/>
      <c r="AB63" s="238"/>
      <c r="AC63" s="239"/>
      <c r="AD63" s="239"/>
      <c r="AE63" s="239"/>
      <c r="AF63" s="241"/>
      <c r="AG63" s="237"/>
      <c r="AH63" s="238"/>
      <c r="AI63" s="238"/>
      <c r="AJ63" s="239"/>
      <c r="AK63" s="239"/>
      <c r="AL63" s="239"/>
      <c r="AM63" s="241"/>
      <c r="AN63" s="237"/>
      <c r="AO63" s="238"/>
      <c r="AP63" s="238"/>
      <c r="AQ63" s="239"/>
      <c r="AR63" s="239"/>
      <c r="AS63" s="239"/>
      <c r="AT63" s="241"/>
      <c r="AU63" s="237"/>
      <c r="AV63" s="238"/>
      <c r="AW63" s="238"/>
      <c r="AX63" s="239"/>
      <c r="AY63" s="239"/>
      <c r="AZ63" s="239"/>
      <c r="BA63" s="241"/>
      <c r="BB63" s="237"/>
      <c r="BC63" s="238"/>
      <c r="BD63" s="238"/>
      <c r="BE63" s="239"/>
      <c r="BF63" s="239"/>
      <c r="BG63" s="239"/>
      <c r="BH63" s="241"/>
      <c r="BI63" s="237"/>
      <c r="BJ63" s="238"/>
      <c r="BK63" s="238"/>
      <c r="BL63" s="239"/>
      <c r="BM63" s="239"/>
      <c r="BN63" s="239"/>
      <c r="BO63" s="241"/>
      <c r="BP63" s="242"/>
      <c r="BQ63" s="243"/>
      <c r="BR63" s="244"/>
      <c r="BS63" s="245"/>
      <c r="BT63" s="246"/>
      <c r="BU63" s="21"/>
      <c r="BV63" s="122" t="str">
        <f>Teilnehmerliste!H71</f>
        <v/>
      </c>
      <c r="BW63" s="122" t="str">
        <f>Teilnehmerliste!I71</f>
        <v/>
      </c>
      <c r="BX63" s="122" t="str">
        <f>Teilnehmerliste!J71</f>
        <v/>
      </c>
      <c r="BY63" s="123">
        <f t="shared" si="35"/>
        <v>0</v>
      </c>
      <c r="BZ63" s="123">
        <f t="shared" si="36"/>
        <v>0</v>
      </c>
      <c r="CA63" s="56">
        <f t="shared" si="37"/>
        <v>0</v>
      </c>
      <c r="CB63" s="124">
        <f t="shared" si="8"/>
        <v>0</v>
      </c>
      <c r="CC63" s="56">
        <f t="shared" si="9"/>
        <v>0</v>
      </c>
      <c r="CD63" s="56">
        <f t="shared" si="10"/>
        <v>0</v>
      </c>
      <c r="CE63" s="56">
        <f t="shared" si="11"/>
        <v>0</v>
      </c>
      <c r="CF63" s="56">
        <f t="shared" si="12"/>
        <v>0</v>
      </c>
      <c r="CG63" s="56">
        <f t="shared" si="13"/>
        <v>0</v>
      </c>
      <c r="CH63" s="56">
        <f t="shared" si="14"/>
        <v>0</v>
      </c>
      <c r="CI63" s="56">
        <f t="shared" si="15"/>
        <v>0</v>
      </c>
      <c r="CJ63" s="56">
        <f t="shared" si="16"/>
        <v>0</v>
      </c>
      <c r="CK63" s="124">
        <f t="shared" si="17"/>
        <v>0</v>
      </c>
      <c r="CL63" s="56">
        <f t="shared" si="18"/>
        <v>0</v>
      </c>
      <c r="CM63" s="56">
        <f t="shared" si="19"/>
        <v>0</v>
      </c>
      <c r="CN63" s="56">
        <f t="shared" si="20"/>
        <v>0</v>
      </c>
      <c r="CO63" s="56">
        <f t="shared" si="21"/>
        <v>0</v>
      </c>
      <c r="CP63" s="56">
        <f t="shared" si="22"/>
        <v>0</v>
      </c>
      <c r="CQ63" s="56">
        <f t="shared" si="23"/>
        <v>0</v>
      </c>
      <c r="CR63" s="56">
        <f t="shared" si="24"/>
        <v>0</v>
      </c>
      <c r="CS63" s="56">
        <f t="shared" si="25"/>
        <v>0</v>
      </c>
      <c r="CT63" s="125">
        <f t="shared" si="26"/>
        <v>0</v>
      </c>
      <c r="CU63" s="125">
        <f t="shared" si="27"/>
        <v>0</v>
      </c>
      <c r="CV63" s="125">
        <f t="shared" si="28"/>
        <v>0</v>
      </c>
      <c r="CW63" s="125">
        <f t="shared" si="29"/>
        <v>0</v>
      </c>
      <c r="CX63" s="125">
        <f t="shared" si="30"/>
        <v>0</v>
      </c>
      <c r="CY63" s="125">
        <f t="shared" si="31"/>
        <v>0</v>
      </c>
      <c r="CZ63" s="125">
        <f t="shared" si="32"/>
        <v>0</v>
      </c>
      <c r="DA63" s="125">
        <f t="shared" si="33"/>
        <v>0</v>
      </c>
      <c r="DB63" s="125">
        <f t="shared" si="34"/>
        <v>0</v>
      </c>
    </row>
    <row r="64" spans="1:106" x14ac:dyDescent="0.2">
      <c r="A64" s="119">
        <f>Teilnehmerliste!A72</f>
        <v>53</v>
      </c>
      <c r="B64" s="120" t="str">
        <f>IF(Teilnehmerliste!B72="","",Teilnehmerliste!B72)</f>
        <v/>
      </c>
      <c r="C64" s="126" t="str">
        <f>IF(Teilnehmerliste!C72="","",Teilnehmerliste!C72)</f>
        <v/>
      </c>
      <c r="D64" s="121" t="str">
        <f>IF(Teilnehmerliste!G72="x","x",IF(Teilnehmerliste!G72="w","x"," "))</f>
        <v xml:space="preserve"> </v>
      </c>
      <c r="E64" s="237"/>
      <c r="F64" s="238"/>
      <c r="G64" s="238"/>
      <c r="H64" s="238"/>
      <c r="I64" s="239"/>
      <c r="J64" s="239"/>
      <c r="K64" s="240"/>
      <c r="L64" s="237"/>
      <c r="M64" s="238"/>
      <c r="N64" s="238"/>
      <c r="O64" s="238"/>
      <c r="P64" s="238"/>
      <c r="Q64" s="238"/>
      <c r="R64" s="241"/>
      <c r="S64" s="237"/>
      <c r="T64" s="238"/>
      <c r="U64" s="238"/>
      <c r="V64" s="239"/>
      <c r="W64" s="239"/>
      <c r="X64" s="239"/>
      <c r="Y64" s="241"/>
      <c r="Z64" s="237"/>
      <c r="AA64" s="238"/>
      <c r="AB64" s="238"/>
      <c r="AC64" s="239"/>
      <c r="AD64" s="239"/>
      <c r="AE64" s="239"/>
      <c r="AF64" s="241"/>
      <c r="AG64" s="237"/>
      <c r="AH64" s="238"/>
      <c r="AI64" s="238"/>
      <c r="AJ64" s="239"/>
      <c r="AK64" s="239"/>
      <c r="AL64" s="239"/>
      <c r="AM64" s="241"/>
      <c r="AN64" s="237"/>
      <c r="AO64" s="238"/>
      <c r="AP64" s="238"/>
      <c r="AQ64" s="239"/>
      <c r="AR64" s="239"/>
      <c r="AS64" s="239"/>
      <c r="AT64" s="241"/>
      <c r="AU64" s="237"/>
      <c r="AV64" s="238"/>
      <c r="AW64" s="238"/>
      <c r="AX64" s="239"/>
      <c r="AY64" s="239"/>
      <c r="AZ64" s="239"/>
      <c r="BA64" s="241"/>
      <c r="BB64" s="237"/>
      <c r="BC64" s="238"/>
      <c r="BD64" s="238"/>
      <c r="BE64" s="239"/>
      <c r="BF64" s="239"/>
      <c r="BG64" s="239"/>
      <c r="BH64" s="241"/>
      <c r="BI64" s="237"/>
      <c r="BJ64" s="238"/>
      <c r="BK64" s="238"/>
      <c r="BL64" s="239"/>
      <c r="BM64" s="239"/>
      <c r="BN64" s="239"/>
      <c r="BO64" s="241"/>
      <c r="BP64" s="242"/>
      <c r="BQ64" s="243"/>
      <c r="BR64" s="244"/>
      <c r="BS64" s="245"/>
      <c r="BT64" s="246"/>
      <c r="BU64" s="21"/>
      <c r="BV64" s="122" t="str">
        <f>Teilnehmerliste!H72</f>
        <v/>
      </c>
      <c r="BW64" s="122" t="str">
        <f>Teilnehmerliste!I72</f>
        <v/>
      </c>
      <c r="BX64" s="122" t="str">
        <f>Teilnehmerliste!J72</f>
        <v/>
      </c>
      <c r="BY64" s="123">
        <f t="shared" si="35"/>
        <v>0</v>
      </c>
      <c r="BZ64" s="123">
        <f t="shared" si="36"/>
        <v>0</v>
      </c>
      <c r="CA64" s="56">
        <f t="shared" si="37"/>
        <v>0</v>
      </c>
      <c r="CB64" s="124">
        <f t="shared" si="8"/>
        <v>0</v>
      </c>
      <c r="CC64" s="56">
        <f t="shared" si="9"/>
        <v>0</v>
      </c>
      <c r="CD64" s="56">
        <f t="shared" si="10"/>
        <v>0</v>
      </c>
      <c r="CE64" s="56">
        <f t="shared" si="11"/>
        <v>0</v>
      </c>
      <c r="CF64" s="56">
        <f t="shared" si="12"/>
        <v>0</v>
      </c>
      <c r="CG64" s="56">
        <f t="shared" si="13"/>
        <v>0</v>
      </c>
      <c r="CH64" s="56">
        <f t="shared" si="14"/>
        <v>0</v>
      </c>
      <c r="CI64" s="56">
        <f t="shared" si="15"/>
        <v>0</v>
      </c>
      <c r="CJ64" s="56">
        <f t="shared" si="16"/>
        <v>0</v>
      </c>
      <c r="CK64" s="124">
        <f t="shared" si="17"/>
        <v>0</v>
      </c>
      <c r="CL64" s="56">
        <f t="shared" si="18"/>
        <v>0</v>
      </c>
      <c r="CM64" s="56">
        <f t="shared" si="19"/>
        <v>0</v>
      </c>
      <c r="CN64" s="56">
        <f t="shared" si="20"/>
        <v>0</v>
      </c>
      <c r="CO64" s="56">
        <f t="shared" si="21"/>
        <v>0</v>
      </c>
      <c r="CP64" s="56">
        <f t="shared" si="22"/>
        <v>0</v>
      </c>
      <c r="CQ64" s="56">
        <f t="shared" si="23"/>
        <v>0</v>
      </c>
      <c r="CR64" s="56">
        <f t="shared" si="24"/>
        <v>0</v>
      </c>
      <c r="CS64" s="56">
        <f t="shared" si="25"/>
        <v>0</v>
      </c>
      <c r="CT64" s="125">
        <f t="shared" si="26"/>
        <v>0</v>
      </c>
      <c r="CU64" s="125">
        <f t="shared" si="27"/>
        <v>0</v>
      </c>
      <c r="CV64" s="125">
        <f t="shared" si="28"/>
        <v>0</v>
      </c>
      <c r="CW64" s="125">
        <f t="shared" si="29"/>
        <v>0</v>
      </c>
      <c r="CX64" s="125">
        <f t="shared" si="30"/>
        <v>0</v>
      </c>
      <c r="CY64" s="125">
        <f t="shared" si="31"/>
        <v>0</v>
      </c>
      <c r="CZ64" s="125">
        <f t="shared" si="32"/>
        <v>0</v>
      </c>
      <c r="DA64" s="125">
        <f t="shared" si="33"/>
        <v>0</v>
      </c>
      <c r="DB64" s="125">
        <f t="shared" si="34"/>
        <v>0</v>
      </c>
    </row>
    <row r="65" spans="1:106" x14ac:dyDescent="0.2">
      <c r="A65" s="119">
        <f>Teilnehmerliste!A73</f>
        <v>54</v>
      </c>
      <c r="B65" s="120" t="str">
        <f>IF(Teilnehmerliste!B73="","",Teilnehmerliste!B73)</f>
        <v/>
      </c>
      <c r="C65" s="126" t="str">
        <f>IF(Teilnehmerliste!C73="","",Teilnehmerliste!C73)</f>
        <v/>
      </c>
      <c r="D65" s="121" t="str">
        <f>IF(Teilnehmerliste!G73="x","x",IF(Teilnehmerliste!G73="w","x"," "))</f>
        <v xml:space="preserve"> </v>
      </c>
      <c r="E65" s="237"/>
      <c r="F65" s="238"/>
      <c r="G65" s="238"/>
      <c r="H65" s="238"/>
      <c r="I65" s="239"/>
      <c r="J65" s="239"/>
      <c r="K65" s="240"/>
      <c r="L65" s="237"/>
      <c r="M65" s="238"/>
      <c r="N65" s="238"/>
      <c r="O65" s="238"/>
      <c r="P65" s="238"/>
      <c r="Q65" s="238"/>
      <c r="R65" s="241"/>
      <c r="S65" s="237"/>
      <c r="T65" s="238"/>
      <c r="U65" s="238"/>
      <c r="V65" s="239"/>
      <c r="W65" s="239"/>
      <c r="X65" s="239"/>
      <c r="Y65" s="241"/>
      <c r="Z65" s="237"/>
      <c r="AA65" s="238"/>
      <c r="AB65" s="238"/>
      <c r="AC65" s="239"/>
      <c r="AD65" s="239"/>
      <c r="AE65" s="239"/>
      <c r="AF65" s="241"/>
      <c r="AG65" s="237"/>
      <c r="AH65" s="238"/>
      <c r="AI65" s="238"/>
      <c r="AJ65" s="239"/>
      <c r="AK65" s="239"/>
      <c r="AL65" s="239"/>
      <c r="AM65" s="241"/>
      <c r="AN65" s="237"/>
      <c r="AO65" s="238"/>
      <c r="AP65" s="238"/>
      <c r="AQ65" s="239"/>
      <c r="AR65" s="239"/>
      <c r="AS65" s="239"/>
      <c r="AT65" s="241"/>
      <c r="AU65" s="237"/>
      <c r="AV65" s="238"/>
      <c r="AW65" s="238"/>
      <c r="AX65" s="239"/>
      <c r="AY65" s="239"/>
      <c r="AZ65" s="239"/>
      <c r="BA65" s="241"/>
      <c r="BB65" s="237"/>
      <c r="BC65" s="238"/>
      <c r="BD65" s="238"/>
      <c r="BE65" s="239"/>
      <c r="BF65" s="239"/>
      <c r="BG65" s="239"/>
      <c r="BH65" s="241"/>
      <c r="BI65" s="237"/>
      <c r="BJ65" s="238"/>
      <c r="BK65" s="238"/>
      <c r="BL65" s="239"/>
      <c r="BM65" s="239"/>
      <c r="BN65" s="239"/>
      <c r="BO65" s="241"/>
      <c r="BP65" s="242"/>
      <c r="BQ65" s="243"/>
      <c r="BR65" s="244"/>
      <c r="BS65" s="245"/>
      <c r="BT65" s="246"/>
      <c r="BU65" s="21"/>
      <c r="BV65" s="122" t="str">
        <f>Teilnehmerliste!H73</f>
        <v/>
      </c>
      <c r="BW65" s="122" t="str">
        <f>Teilnehmerliste!I73</f>
        <v/>
      </c>
      <c r="BX65" s="122" t="str">
        <f>Teilnehmerliste!J73</f>
        <v/>
      </c>
      <c r="BY65" s="123">
        <f t="shared" si="35"/>
        <v>0</v>
      </c>
      <c r="BZ65" s="123">
        <f t="shared" si="36"/>
        <v>0</v>
      </c>
      <c r="CA65" s="56">
        <f t="shared" si="37"/>
        <v>0</v>
      </c>
      <c r="CB65" s="124">
        <f t="shared" si="8"/>
        <v>0</v>
      </c>
      <c r="CC65" s="56">
        <f t="shared" si="9"/>
        <v>0</v>
      </c>
      <c r="CD65" s="56">
        <f t="shared" si="10"/>
        <v>0</v>
      </c>
      <c r="CE65" s="56">
        <f t="shared" si="11"/>
        <v>0</v>
      </c>
      <c r="CF65" s="56">
        <f t="shared" si="12"/>
        <v>0</v>
      </c>
      <c r="CG65" s="56">
        <f t="shared" si="13"/>
        <v>0</v>
      </c>
      <c r="CH65" s="56">
        <f t="shared" si="14"/>
        <v>0</v>
      </c>
      <c r="CI65" s="56">
        <f t="shared" si="15"/>
        <v>0</v>
      </c>
      <c r="CJ65" s="56">
        <f t="shared" si="16"/>
        <v>0</v>
      </c>
      <c r="CK65" s="124">
        <f t="shared" si="17"/>
        <v>0</v>
      </c>
      <c r="CL65" s="56">
        <f t="shared" si="18"/>
        <v>0</v>
      </c>
      <c r="CM65" s="56">
        <f t="shared" si="19"/>
        <v>0</v>
      </c>
      <c r="CN65" s="56">
        <f t="shared" si="20"/>
        <v>0</v>
      </c>
      <c r="CO65" s="56">
        <f t="shared" si="21"/>
        <v>0</v>
      </c>
      <c r="CP65" s="56">
        <f t="shared" si="22"/>
        <v>0</v>
      </c>
      <c r="CQ65" s="56">
        <f t="shared" si="23"/>
        <v>0</v>
      </c>
      <c r="CR65" s="56">
        <f t="shared" si="24"/>
        <v>0</v>
      </c>
      <c r="CS65" s="56">
        <f t="shared" si="25"/>
        <v>0</v>
      </c>
      <c r="CT65" s="125">
        <f t="shared" si="26"/>
        <v>0</v>
      </c>
      <c r="CU65" s="125">
        <f t="shared" si="27"/>
        <v>0</v>
      </c>
      <c r="CV65" s="125">
        <f t="shared" si="28"/>
        <v>0</v>
      </c>
      <c r="CW65" s="125">
        <f t="shared" si="29"/>
        <v>0</v>
      </c>
      <c r="CX65" s="125">
        <f t="shared" si="30"/>
        <v>0</v>
      </c>
      <c r="CY65" s="125">
        <f t="shared" si="31"/>
        <v>0</v>
      </c>
      <c r="CZ65" s="125">
        <f t="shared" si="32"/>
        <v>0</v>
      </c>
      <c r="DA65" s="125">
        <f t="shared" si="33"/>
        <v>0</v>
      </c>
      <c r="DB65" s="125">
        <f t="shared" si="34"/>
        <v>0</v>
      </c>
    </row>
    <row r="66" spans="1:106" x14ac:dyDescent="0.2">
      <c r="A66" s="119">
        <f>Teilnehmerliste!A74</f>
        <v>55</v>
      </c>
      <c r="B66" s="120" t="str">
        <f>IF(Teilnehmerliste!B74="","",Teilnehmerliste!B74)</f>
        <v/>
      </c>
      <c r="C66" s="126" t="str">
        <f>IF(Teilnehmerliste!C74="","",Teilnehmerliste!C74)</f>
        <v/>
      </c>
      <c r="D66" s="121" t="str">
        <f>IF(Teilnehmerliste!G74="x","x",IF(Teilnehmerliste!G74="w","x"," "))</f>
        <v xml:space="preserve"> </v>
      </c>
      <c r="E66" s="237"/>
      <c r="F66" s="238"/>
      <c r="G66" s="238"/>
      <c r="H66" s="238"/>
      <c r="I66" s="239"/>
      <c r="J66" s="239"/>
      <c r="K66" s="240"/>
      <c r="L66" s="237"/>
      <c r="M66" s="238"/>
      <c r="N66" s="238"/>
      <c r="O66" s="238"/>
      <c r="P66" s="238"/>
      <c r="Q66" s="238"/>
      <c r="R66" s="241"/>
      <c r="S66" s="237"/>
      <c r="T66" s="238"/>
      <c r="U66" s="238"/>
      <c r="V66" s="239"/>
      <c r="W66" s="239"/>
      <c r="X66" s="239"/>
      <c r="Y66" s="241"/>
      <c r="Z66" s="237"/>
      <c r="AA66" s="238"/>
      <c r="AB66" s="238"/>
      <c r="AC66" s="239"/>
      <c r="AD66" s="239"/>
      <c r="AE66" s="239"/>
      <c r="AF66" s="241"/>
      <c r="AG66" s="237"/>
      <c r="AH66" s="238"/>
      <c r="AI66" s="238"/>
      <c r="AJ66" s="239"/>
      <c r="AK66" s="239"/>
      <c r="AL66" s="239"/>
      <c r="AM66" s="241"/>
      <c r="AN66" s="237"/>
      <c r="AO66" s="238"/>
      <c r="AP66" s="238"/>
      <c r="AQ66" s="239"/>
      <c r="AR66" s="239"/>
      <c r="AS66" s="239"/>
      <c r="AT66" s="241"/>
      <c r="AU66" s="237"/>
      <c r="AV66" s="238"/>
      <c r="AW66" s="238"/>
      <c r="AX66" s="239"/>
      <c r="AY66" s="239"/>
      <c r="AZ66" s="239"/>
      <c r="BA66" s="241"/>
      <c r="BB66" s="237"/>
      <c r="BC66" s="238"/>
      <c r="BD66" s="238"/>
      <c r="BE66" s="239"/>
      <c r="BF66" s="239"/>
      <c r="BG66" s="239"/>
      <c r="BH66" s="241"/>
      <c r="BI66" s="237"/>
      <c r="BJ66" s="238"/>
      <c r="BK66" s="238"/>
      <c r="BL66" s="239"/>
      <c r="BM66" s="239"/>
      <c r="BN66" s="239"/>
      <c r="BO66" s="241"/>
      <c r="BP66" s="242"/>
      <c r="BQ66" s="243"/>
      <c r="BR66" s="244"/>
      <c r="BS66" s="245"/>
      <c r="BT66" s="246"/>
      <c r="BU66" s="21"/>
      <c r="BV66" s="122" t="str">
        <f>Teilnehmerliste!H74</f>
        <v/>
      </c>
      <c r="BW66" s="122" t="str">
        <f>Teilnehmerliste!I74</f>
        <v/>
      </c>
      <c r="BX66" s="122" t="str">
        <f>Teilnehmerliste!J74</f>
        <v/>
      </c>
      <c r="BY66" s="123">
        <f t="shared" si="35"/>
        <v>0</v>
      </c>
      <c r="BZ66" s="123">
        <f t="shared" si="36"/>
        <v>0</v>
      </c>
      <c r="CA66" s="56">
        <f t="shared" si="37"/>
        <v>0</v>
      </c>
      <c r="CB66" s="124">
        <f t="shared" si="8"/>
        <v>0</v>
      </c>
      <c r="CC66" s="56">
        <f t="shared" si="9"/>
        <v>0</v>
      </c>
      <c r="CD66" s="56">
        <f t="shared" si="10"/>
        <v>0</v>
      </c>
      <c r="CE66" s="56">
        <f t="shared" si="11"/>
        <v>0</v>
      </c>
      <c r="CF66" s="56">
        <f t="shared" si="12"/>
        <v>0</v>
      </c>
      <c r="CG66" s="56">
        <f t="shared" si="13"/>
        <v>0</v>
      </c>
      <c r="CH66" s="56">
        <f t="shared" si="14"/>
        <v>0</v>
      </c>
      <c r="CI66" s="56">
        <f t="shared" si="15"/>
        <v>0</v>
      </c>
      <c r="CJ66" s="56">
        <f t="shared" si="16"/>
        <v>0</v>
      </c>
      <c r="CK66" s="124">
        <f t="shared" si="17"/>
        <v>0</v>
      </c>
      <c r="CL66" s="56">
        <f t="shared" si="18"/>
        <v>0</v>
      </c>
      <c r="CM66" s="56">
        <f t="shared" si="19"/>
        <v>0</v>
      </c>
      <c r="CN66" s="56">
        <f t="shared" si="20"/>
        <v>0</v>
      </c>
      <c r="CO66" s="56">
        <f t="shared" si="21"/>
        <v>0</v>
      </c>
      <c r="CP66" s="56">
        <f t="shared" si="22"/>
        <v>0</v>
      </c>
      <c r="CQ66" s="56">
        <f t="shared" si="23"/>
        <v>0</v>
      </c>
      <c r="CR66" s="56">
        <f t="shared" si="24"/>
        <v>0</v>
      </c>
      <c r="CS66" s="56">
        <f t="shared" si="25"/>
        <v>0</v>
      </c>
      <c r="CT66" s="125">
        <f t="shared" si="26"/>
        <v>0</v>
      </c>
      <c r="CU66" s="125">
        <f t="shared" si="27"/>
        <v>0</v>
      </c>
      <c r="CV66" s="125">
        <f t="shared" si="28"/>
        <v>0</v>
      </c>
      <c r="CW66" s="125">
        <f t="shared" si="29"/>
        <v>0</v>
      </c>
      <c r="CX66" s="125">
        <f t="shared" si="30"/>
        <v>0</v>
      </c>
      <c r="CY66" s="125">
        <f t="shared" si="31"/>
        <v>0</v>
      </c>
      <c r="CZ66" s="125">
        <f t="shared" si="32"/>
        <v>0</v>
      </c>
      <c r="DA66" s="125">
        <f t="shared" si="33"/>
        <v>0</v>
      </c>
      <c r="DB66" s="125">
        <f t="shared" si="34"/>
        <v>0</v>
      </c>
    </row>
    <row r="67" spans="1:106" ht="13.5" thickBot="1" x14ac:dyDescent="0.25">
      <c r="B67" s="127" t="s">
        <v>81</v>
      </c>
      <c r="C67" s="126"/>
      <c r="D67" s="128" t="str">
        <f>IF(Teilnehmerliste!G75="x","x",IF(Teilnehmerliste!G75="w","x"," "))</f>
        <v xml:space="preserve"> </v>
      </c>
      <c r="E67" s="22"/>
      <c r="F67" s="23"/>
      <c r="G67" s="23"/>
      <c r="H67" s="23"/>
      <c r="I67" s="25"/>
      <c r="J67" s="25"/>
      <c r="K67" s="24"/>
      <c r="L67" s="22"/>
      <c r="M67" s="23"/>
      <c r="N67" s="23"/>
      <c r="O67" s="23"/>
      <c r="P67" s="23"/>
      <c r="Q67" s="23"/>
      <c r="R67" s="26"/>
      <c r="S67" s="22"/>
      <c r="T67" s="23"/>
      <c r="U67" s="23"/>
      <c r="V67" s="25"/>
      <c r="W67" s="25"/>
      <c r="X67" s="25"/>
      <c r="Y67" s="26"/>
      <c r="Z67" s="22"/>
      <c r="AA67" s="23"/>
      <c r="AB67" s="23"/>
      <c r="AC67" s="25"/>
      <c r="AD67" s="25"/>
      <c r="AE67" s="25"/>
      <c r="AF67" s="26"/>
      <c r="AG67" s="22"/>
      <c r="AH67" s="23"/>
      <c r="AI67" s="23"/>
      <c r="AJ67" s="25"/>
      <c r="AK67" s="25"/>
      <c r="AL67" s="25"/>
      <c r="AM67" s="26"/>
      <c r="AN67" s="22"/>
      <c r="AO67" s="23"/>
      <c r="AP67" s="23"/>
      <c r="AQ67" s="25"/>
      <c r="AR67" s="25"/>
      <c r="AS67" s="25"/>
      <c r="AT67" s="26"/>
      <c r="AU67" s="22"/>
      <c r="AV67" s="23"/>
      <c r="AW67" s="23"/>
      <c r="AX67" s="25"/>
      <c r="AY67" s="25"/>
      <c r="AZ67" s="25"/>
      <c r="BA67" s="26"/>
      <c r="BB67" s="22"/>
      <c r="BC67" s="23"/>
      <c r="BD67" s="23"/>
      <c r="BE67" s="25"/>
      <c r="BF67" s="25"/>
      <c r="BG67" s="25"/>
      <c r="BH67" s="26"/>
      <c r="BI67" s="22"/>
      <c r="BJ67" s="23"/>
      <c r="BK67" s="23"/>
      <c r="BL67" s="25"/>
      <c r="BM67" s="25"/>
      <c r="BN67" s="25"/>
      <c r="BO67" s="26"/>
      <c r="BP67" s="27"/>
      <c r="BQ67" s="33"/>
      <c r="BR67" s="28"/>
      <c r="BS67" s="36"/>
      <c r="BT67" s="29"/>
      <c r="BU67" s="247"/>
      <c r="BV67" s="55"/>
      <c r="BW67" s="55"/>
      <c r="CT67" s="125"/>
      <c r="CU67" s="125"/>
      <c r="CV67" s="125"/>
      <c r="CW67" s="125"/>
      <c r="CX67" s="125"/>
      <c r="CY67" s="125"/>
      <c r="CZ67" s="125"/>
      <c r="DA67" s="125"/>
      <c r="DB67" s="125"/>
    </row>
    <row r="68" spans="1:106" ht="16.5" customHeight="1" x14ac:dyDescent="0.2">
      <c r="B68" s="56" t="s">
        <v>45</v>
      </c>
      <c r="D68" s="55">
        <f>COUNTIF(D12:D61,"x")</f>
        <v>0</v>
      </c>
      <c r="E68" s="55">
        <f t="shared" ref="E68:AJ68" si="38">COUNTIF(E12:E61,"x")+E67</f>
        <v>0</v>
      </c>
      <c r="F68" s="55">
        <f t="shared" si="38"/>
        <v>0</v>
      </c>
      <c r="G68" s="55">
        <f t="shared" si="38"/>
        <v>0</v>
      </c>
      <c r="H68" s="55">
        <f t="shared" si="38"/>
        <v>0</v>
      </c>
      <c r="I68" s="55">
        <f t="shared" si="38"/>
        <v>0</v>
      </c>
      <c r="J68" s="55">
        <f t="shared" si="38"/>
        <v>0</v>
      </c>
      <c r="K68" s="55">
        <f t="shared" si="38"/>
        <v>0</v>
      </c>
      <c r="L68" s="55">
        <f t="shared" si="38"/>
        <v>0</v>
      </c>
      <c r="M68" s="55">
        <f t="shared" si="38"/>
        <v>0</v>
      </c>
      <c r="N68" s="55">
        <f t="shared" si="38"/>
        <v>0</v>
      </c>
      <c r="O68" s="55">
        <f t="shared" si="38"/>
        <v>0</v>
      </c>
      <c r="P68" s="55">
        <f t="shared" si="38"/>
        <v>0</v>
      </c>
      <c r="Q68" s="55">
        <f t="shared" si="38"/>
        <v>0</v>
      </c>
      <c r="R68" s="55">
        <f t="shared" si="38"/>
        <v>0</v>
      </c>
      <c r="S68" s="55">
        <f t="shared" si="38"/>
        <v>0</v>
      </c>
      <c r="T68" s="55">
        <f t="shared" si="38"/>
        <v>0</v>
      </c>
      <c r="U68" s="55">
        <f t="shared" si="38"/>
        <v>0</v>
      </c>
      <c r="V68" s="55">
        <f t="shared" si="38"/>
        <v>0</v>
      </c>
      <c r="W68" s="55">
        <f t="shared" si="38"/>
        <v>0</v>
      </c>
      <c r="X68" s="55">
        <f t="shared" si="38"/>
        <v>0</v>
      </c>
      <c r="Y68" s="55">
        <f t="shared" si="38"/>
        <v>0</v>
      </c>
      <c r="Z68" s="55">
        <f t="shared" si="38"/>
        <v>0</v>
      </c>
      <c r="AA68" s="55">
        <f t="shared" si="38"/>
        <v>0</v>
      </c>
      <c r="AB68" s="55">
        <f t="shared" si="38"/>
        <v>0</v>
      </c>
      <c r="AC68" s="55">
        <f t="shared" si="38"/>
        <v>0</v>
      </c>
      <c r="AD68" s="55">
        <f t="shared" si="38"/>
        <v>0</v>
      </c>
      <c r="AE68" s="55">
        <f t="shared" si="38"/>
        <v>0</v>
      </c>
      <c r="AF68" s="55">
        <f t="shared" si="38"/>
        <v>0</v>
      </c>
      <c r="AG68" s="55">
        <f t="shared" si="38"/>
        <v>0</v>
      </c>
      <c r="AH68" s="55">
        <f t="shared" si="38"/>
        <v>0</v>
      </c>
      <c r="AI68" s="55">
        <f t="shared" si="38"/>
        <v>0</v>
      </c>
      <c r="AJ68" s="55">
        <f t="shared" si="38"/>
        <v>0</v>
      </c>
      <c r="AK68" s="55">
        <f t="shared" ref="AK68:BU68" si="39">COUNTIF(AK12:AK61,"x")+AK67</f>
        <v>0</v>
      </c>
      <c r="AL68" s="55">
        <f t="shared" si="39"/>
        <v>0</v>
      </c>
      <c r="AM68" s="55">
        <f t="shared" si="39"/>
        <v>0</v>
      </c>
      <c r="AN68" s="164">
        <f t="shared" ref="AN68:BA68" si="40">COUNTIF(AN12:AN61,"x")+AN67</f>
        <v>0</v>
      </c>
      <c r="AO68" s="164">
        <f t="shared" si="40"/>
        <v>0</v>
      </c>
      <c r="AP68" s="164">
        <f t="shared" si="40"/>
        <v>0</v>
      </c>
      <c r="AQ68" s="164">
        <f t="shared" si="40"/>
        <v>0</v>
      </c>
      <c r="AR68" s="164">
        <f t="shared" si="40"/>
        <v>0</v>
      </c>
      <c r="AS68" s="164">
        <f t="shared" si="40"/>
        <v>0</v>
      </c>
      <c r="AT68" s="164">
        <f t="shared" si="40"/>
        <v>0</v>
      </c>
      <c r="AU68" s="164">
        <f t="shared" si="40"/>
        <v>0</v>
      </c>
      <c r="AV68" s="164">
        <f t="shared" si="40"/>
        <v>0</v>
      </c>
      <c r="AW68" s="164">
        <f t="shared" si="40"/>
        <v>0</v>
      </c>
      <c r="AX68" s="164">
        <f t="shared" si="40"/>
        <v>0</v>
      </c>
      <c r="AY68" s="164">
        <f t="shared" si="40"/>
        <v>0</v>
      </c>
      <c r="AZ68" s="164">
        <f t="shared" si="40"/>
        <v>0</v>
      </c>
      <c r="BA68" s="164">
        <f t="shared" si="40"/>
        <v>0</v>
      </c>
      <c r="BB68" s="55">
        <f t="shared" si="39"/>
        <v>0</v>
      </c>
      <c r="BC68" s="55">
        <f t="shared" si="39"/>
        <v>0</v>
      </c>
      <c r="BD68" s="55">
        <f t="shared" si="39"/>
        <v>0</v>
      </c>
      <c r="BE68" s="55">
        <f t="shared" si="39"/>
        <v>0</v>
      </c>
      <c r="BF68" s="55">
        <f t="shared" si="39"/>
        <v>0</v>
      </c>
      <c r="BG68" s="55">
        <f t="shared" si="39"/>
        <v>0</v>
      </c>
      <c r="BH68" s="55">
        <f t="shared" si="39"/>
        <v>0</v>
      </c>
      <c r="BI68" s="55">
        <f t="shared" si="39"/>
        <v>0</v>
      </c>
      <c r="BJ68" s="55">
        <f t="shared" si="39"/>
        <v>0</v>
      </c>
      <c r="BK68" s="55">
        <f t="shared" si="39"/>
        <v>0</v>
      </c>
      <c r="BL68" s="55">
        <f t="shared" si="39"/>
        <v>0</v>
      </c>
      <c r="BM68" s="55">
        <f t="shared" si="39"/>
        <v>0</v>
      </c>
      <c r="BN68" s="55">
        <f t="shared" si="39"/>
        <v>0</v>
      </c>
      <c r="BO68" s="55">
        <f t="shared" si="39"/>
        <v>0</v>
      </c>
      <c r="BP68" s="55">
        <f t="shared" si="39"/>
        <v>0</v>
      </c>
      <c r="BQ68" s="55">
        <f t="shared" si="39"/>
        <v>0</v>
      </c>
      <c r="BR68" s="55">
        <f t="shared" si="39"/>
        <v>0</v>
      </c>
      <c r="BS68" s="55">
        <f t="shared" si="39"/>
        <v>0</v>
      </c>
      <c r="BT68" s="55">
        <f t="shared" si="39"/>
        <v>0</v>
      </c>
      <c r="BU68" s="164">
        <f t="shared" si="39"/>
        <v>0</v>
      </c>
      <c r="BV68" s="123">
        <f>COUNTIF(BV12:BV66,"x")+BV67</f>
        <v>0</v>
      </c>
      <c r="BW68" s="123">
        <f>COUNTIF(BW12:BW66,"x")+BW67</f>
        <v>0</v>
      </c>
      <c r="BX68" s="123">
        <f>COUNTIF(BX12:BX66,"x")+BX67</f>
        <v>0</v>
      </c>
      <c r="BY68" s="249">
        <f>SUM(BY12:BY66)</f>
        <v>0</v>
      </c>
      <c r="BZ68" s="56">
        <f t="shared" ref="BZ68:CJ68" si="41">SUM(BZ12:BZ66)</f>
        <v>0</v>
      </c>
      <c r="CA68" s="56">
        <f t="shared" si="41"/>
        <v>0</v>
      </c>
      <c r="CB68" s="56">
        <f t="shared" si="41"/>
        <v>0</v>
      </c>
      <c r="CC68" s="56">
        <f t="shared" si="41"/>
        <v>0</v>
      </c>
      <c r="CD68" s="56">
        <f t="shared" si="41"/>
        <v>0</v>
      </c>
      <c r="CE68" s="56">
        <f t="shared" si="41"/>
        <v>0</v>
      </c>
      <c r="CF68" s="56">
        <f t="shared" si="41"/>
        <v>0</v>
      </c>
      <c r="CG68" s="56">
        <f t="shared" si="41"/>
        <v>0</v>
      </c>
      <c r="CH68" s="56">
        <f t="shared" si="41"/>
        <v>0</v>
      </c>
      <c r="CI68" s="56">
        <f t="shared" si="41"/>
        <v>0</v>
      </c>
      <c r="CJ68" s="56">
        <f t="shared" si="41"/>
        <v>0</v>
      </c>
      <c r="CK68" s="56">
        <f>SUM(CK12:CK66)</f>
        <v>0</v>
      </c>
      <c r="CL68" s="56">
        <f t="shared" ref="CL68:DA68" si="42">SUM(CL12:CL66)</f>
        <v>0</v>
      </c>
      <c r="CM68" s="56">
        <f t="shared" si="42"/>
        <v>0</v>
      </c>
      <c r="CN68" s="56">
        <f t="shared" si="42"/>
        <v>0</v>
      </c>
      <c r="CO68" s="56">
        <f t="shared" si="42"/>
        <v>0</v>
      </c>
      <c r="CP68" s="56">
        <f t="shared" si="42"/>
        <v>0</v>
      </c>
      <c r="CQ68" s="56">
        <f t="shared" si="42"/>
        <v>0</v>
      </c>
      <c r="CR68" s="56">
        <f t="shared" si="42"/>
        <v>0</v>
      </c>
      <c r="CS68" s="56">
        <f t="shared" si="42"/>
        <v>0</v>
      </c>
      <c r="CT68" s="56">
        <f t="shared" si="42"/>
        <v>0</v>
      </c>
      <c r="CU68" s="56">
        <f t="shared" si="42"/>
        <v>0</v>
      </c>
      <c r="CV68" s="56">
        <f t="shared" si="42"/>
        <v>0</v>
      </c>
      <c r="CW68" s="56">
        <f t="shared" si="42"/>
        <v>0</v>
      </c>
      <c r="CX68" s="56">
        <f t="shared" si="42"/>
        <v>0</v>
      </c>
      <c r="CY68" s="56">
        <f t="shared" si="42"/>
        <v>0</v>
      </c>
      <c r="CZ68" s="56">
        <f t="shared" si="42"/>
        <v>0</v>
      </c>
      <c r="DA68" s="56">
        <f t="shared" si="42"/>
        <v>0</v>
      </c>
      <c r="DB68" s="56">
        <f>SUM(DB12:DB66)</f>
        <v>0</v>
      </c>
    </row>
  </sheetData>
  <sheetProtection algorithmName="SHA-512" hashValue="GHMHKB2jvr23wG0sppbRNaPQhh6NX4UQuB53zuSOBI+zrq19S+JNPHLsWZesbwQEjZjQIkii+Gi56JIWQMKC+g==" saltValue="lCT3+KfP0ImSWdnxUMW0zA==" spinCount="100000" sheet="1" objects="1" scenarios="1"/>
  <mergeCells count="28">
    <mergeCell ref="L9:Q9"/>
    <mergeCell ref="L10:Q10"/>
    <mergeCell ref="E9:J9"/>
    <mergeCell ref="E10:J10"/>
    <mergeCell ref="C2:J2"/>
    <mergeCell ref="C5:J5"/>
    <mergeCell ref="L2:N2"/>
    <mergeCell ref="L5:N5"/>
    <mergeCell ref="O5:S5"/>
    <mergeCell ref="O2:S2"/>
    <mergeCell ref="CB11:CH11"/>
    <mergeCell ref="S9:X9"/>
    <mergeCell ref="S10:X10"/>
    <mergeCell ref="BP9:BU10"/>
    <mergeCell ref="AG9:AL9"/>
    <mergeCell ref="BB9:BG9"/>
    <mergeCell ref="CT10:DB10"/>
    <mergeCell ref="BI9:BN9"/>
    <mergeCell ref="BB10:BG10"/>
    <mergeCell ref="BI10:BN10"/>
    <mergeCell ref="Z9:AE9"/>
    <mergeCell ref="Z10:AE10"/>
    <mergeCell ref="CK10:CQ10"/>
    <mergeCell ref="AG10:AL10"/>
    <mergeCell ref="AN9:AS9"/>
    <mergeCell ref="AU9:AZ9"/>
    <mergeCell ref="AN10:AS10"/>
    <mergeCell ref="AU10:AZ10"/>
  </mergeCells>
  <phoneticPr fontId="2" type="noConversion"/>
  <conditionalFormatting sqref="D12:D66">
    <cfRule type="cellIs" dxfId="18" priority="1" operator="equal">
      <formula>"x"</formula>
    </cfRule>
  </conditionalFormatting>
  <pageMargins left="0.11811023622047245" right="0.11811023622047245" top="0.47244094488188981" bottom="0.39370078740157483" header="0.39370078740157483" footer="0.15748031496062992"/>
  <pageSetup paperSize="9" scale="6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tabColor rgb="FF007658"/>
  </sheetPr>
  <dimension ref="A1:AA61"/>
  <sheetViews>
    <sheetView showGridLines="0" tabSelected="1" workbookViewId="0">
      <selection activeCell="M25" sqref="M25"/>
    </sheetView>
  </sheetViews>
  <sheetFormatPr baseColWidth="10" defaultColWidth="10.85546875" defaultRowHeight="11.25" x14ac:dyDescent="0.2"/>
  <cols>
    <col min="1" max="1" width="25.140625" style="321" bestFit="1" customWidth="1"/>
    <col min="2" max="2" width="5" style="319" bestFit="1" customWidth="1"/>
    <col min="3" max="11" width="6.140625" style="320" customWidth="1"/>
    <col min="12" max="12" width="7.140625" style="320" bestFit="1" customWidth="1"/>
    <col min="13" max="13" width="7.85546875" style="320" bestFit="1" customWidth="1"/>
    <col min="14" max="14" width="6.85546875" style="320" bestFit="1" customWidth="1"/>
    <col min="15" max="15" width="6.140625" style="321" customWidth="1"/>
    <col min="16" max="16" width="17.5703125" style="321" customWidth="1"/>
    <col min="17" max="17" width="7" style="321" customWidth="1"/>
    <col min="18" max="18" width="4.85546875" style="322" customWidth="1"/>
    <col min="19" max="22" width="10.85546875" style="322" customWidth="1"/>
    <col min="23" max="23" width="10.85546875" style="321" customWidth="1"/>
    <col min="24" max="24" width="10.85546875" style="321" hidden="1" customWidth="1"/>
    <col min="25" max="26" width="5" style="321" hidden="1" customWidth="1"/>
    <col min="27" max="27" width="5.42578125" style="321" hidden="1" customWidth="1"/>
    <col min="28" max="29" width="10.85546875" style="321" customWidth="1"/>
    <col min="30" max="16384" width="10.85546875" style="321"/>
  </cols>
  <sheetData>
    <row r="1" spans="1:27" ht="26.25" x14ac:dyDescent="0.4">
      <c r="A1" s="318" t="s">
        <v>82</v>
      </c>
    </row>
    <row r="3" spans="1:27" ht="15" customHeight="1" x14ac:dyDescent="0.2">
      <c r="A3" s="323" t="s">
        <v>83</v>
      </c>
      <c r="B3" s="475" t="str">
        <f>Grunddaten!A5</f>
        <v>TV Muster</v>
      </c>
      <c r="C3" s="475"/>
      <c r="D3" s="475"/>
      <c r="E3" s="475"/>
      <c r="F3" s="475"/>
      <c r="N3" s="324"/>
      <c r="O3" s="324"/>
    </row>
    <row r="4" spans="1:27" ht="15" customHeight="1" x14ac:dyDescent="0.2">
      <c r="A4" s="323" t="s">
        <v>84</v>
      </c>
      <c r="B4" s="475" t="str">
        <f>Grunddaten!A9</f>
        <v>Mustermann</v>
      </c>
      <c r="C4" s="475"/>
      <c r="D4" s="475"/>
      <c r="E4" s="475" t="str">
        <f>Grunddaten!D9</f>
        <v>Max</v>
      </c>
      <c r="F4" s="475"/>
      <c r="N4" s="324"/>
      <c r="O4" s="324"/>
    </row>
    <row r="5" spans="1:27" ht="15" customHeight="1" x14ac:dyDescent="0.2">
      <c r="A5" s="325" t="s">
        <v>85</v>
      </c>
      <c r="B5" s="474">
        <f>Grunddaten!D5</f>
        <v>11111</v>
      </c>
      <c r="C5" s="474"/>
      <c r="D5" s="474"/>
      <c r="E5" s="326"/>
      <c r="F5" s="327"/>
      <c r="N5" s="327"/>
      <c r="O5" s="328"/>
      <c r="X5" s="329" t="s">
        <v>18</v>
      </c>
      <c r="Y5" s="329" t="s">
        <v>86</v>
      </c>
      <c r="Z5" s="329" t="s">
        <v>87</v>
      </c>
      <c r="AA5" s="329" t="s">
        <v>88</v>
      </c>
    </row>
    <row r="6" spans="1:27" ht="15" customHeight="1" x14ac:dyDescent="0.2">
      <c r="A6" s="325" t="s">
        <v>21</v>
      </c>
      <c r="B6" s="473">
        <f>Grunddaten!A15</f>
        <v>45292</v>
      </c>
      <c r="C6" s="473"/>
      <c r="D6" s="473"/>
      <c r="E6" s="473"/>
      <c r="F6" s="473"/>
      <c r="N6" s="330"/>
      <c r="O6" s="330"/>
      <c r="X6" s="321">
        <v>1</v>
      </c>
      <c r="Y6" s="321">
        <v>29</v>
      </c>
      <c r="Z6" s="321">
        <v>44</v>
      </c>
      <c r="AA6" s="321">
        <v>90</v>
      </c>
    </row>
    <row r="7" spans="1:27" ht="15" customHeight="1" x14ac:dyDescent="0.2">
      <c r="A7" s="331" t="s">
        <v>22</v>
      </c>
      <c r="B7" s="473">
        <f>Grunddaten!D15</f>
        <v>45300</v>
      </c>
      <c r="C7" s="473"/>
      <c r="D7" s="473"/>
      <c r="E7" s="473"/>
      <c r="F7" s="473"/>
      <c r="N7" s="330"/>
      <c r="O7" s="330"/>
      <c r="X7" s="321">
        <v>2</v>
      </c>
      <c r="Y7" s="321">
        <v>35</v>
      </c>
      <c r="Z7" s="321">
        <v>50</v>
      </c>
      <c r="AA7" s="321">
        <v>90</v>
      </c>
    </row>
    <row r="8" spans="1:27" s="337" customFormat="1" ht="15" customHeight="1" x14ac:dyDescent="0.2">
      <c r="A8" s="332" t="s">
        <v>18</v>
      </c>
      <c r="B8" s="333">
        <f>Grunddaten!D12</f>
        <v>3</v>
      </c>
      <c r="C8" s="334"/>
      <c r="D8" s="334"/>
      <c r="E8" s="335"/>
      <c r="F8" s="334"/>
      <c r="G8" s="334"/>
      <c r="H8" s="334"/>
      <c r="I8" s="334"/>
      <c r="J8" s="336"/>
      <c r="K8" s="336"/>
      <c r="L8" s="334"/>
      <c r="M8" s="334"/>
      <c r="S8" s="338"/>
      <c r="T8" s="338"/>
      <c r="U8" s="338"/>
      <c r="V8" s="338"/>
      <c r="X8" s="337">
        <v>3</v>
      </c>
      <c r="Y8" s="337">
        <v>47</v>
      </c>
      <c r="Z8" s="337">
        <v>62</v>
      </c>
      <c r="AA8" s="337">
        <v>90</v>
      </c>
    </row>
    <row r="9" spans="1:27" s="337" customFormat="1" ht="9" customHeight="1" x14ac:dyDescent="0.2">
      <c r="S9" s="338"/>
      <c r="T9" s="338"/>
      <c r="U9" s="338"/>
      <c r="V9" s="338"/>
      <c r="X9" s="337">
        <v>4</v>
      </c>
      <c r="AA9" s="337">
        <v>90</v>
      </c>
    </row>
    <row r="10" spans="1:27" s="337" customFormat="1" ht="15" customHeight="1" x14ac:dyDescent="0.2">
      <c r="B10" s="339"/>
      <c r="C10" s="340">
        <f>'Liste Sportzentrum'!E10</f>
        <v>45292</v>
      </c>
      <c r="D10" s="340">
        <f>'Liste Sportzentrum'!L10</f>
        <v>45293</v>
      </c>
      <c r="E10" s="340">
        <f>'Liste Sportzentrum'!S10</f>
        <v>45294</v>
      </c>
      <c r="F10" s="340">
        <f>'Liste Sportzentrum'!Z10</f>
        <v>45295</v>
      </c>
      <c r="G10" s="340">
        <f>'Liste Sportzentrum'!AG10</f>
        <v>45296</v>
      </c>
      <c r="H10" s="340">
        <f>'Liste Sportzentrum'!AN10</f>
        <v>45297</v>
      </c>
      <c r="I10" s="340">
        <f>'Liste Sportzentrum'!AU10</f>
        <v>45298</v>
      </c>
      <c r="J10" s="340">
        <f>'Liste Sportzentrum'!BB10</f>
        <v>45299</v>
      </c>
      <c r="K10" s="340">
        <f>'Liste Sportzentrum'!BI10</f>
        <v>45300</v>
      </c>
      <c r="L10" s="341" t="s">
        <v>45</v>
      </c>
      <c r="M10" s="341" t="s">
        <v>45</v>
      </c>
      <c r="S10" s="338"/>
      <c r="T10" s="338"/>
      <c r="U10" s="338"/>
      <c r="V10" s="338"/>
    </row>
    <row r="11" spans="1:27" ht="15" customHeight="1" x14ac:dyDescent="0.2">
      <c r="A11" s="342" t="s">
        <v>89</v>
      </c>
      <c r="B11" s="339" t="s">
        <v>90</v>
      </c>
      <c r="C11" s="343" t="s">
        <v>91</v>
      </c>
      <c r="D11" s="343" t="s">
        <v>91</v>
      </c>
      <c r="E11" s="343" t="s">
        <v>91</v>
      </c>
      <c r="F11" s="343" t="s">
        <v>91</v>
      </c>
      <c r="G11" s="343" t="s">
        <v>91</v>
      </c>
      <c r="H11" s="343" t="s">
        <v>91</v>
      </c>
      <c r="I11" s="343" t="s">
        <v>91</v>
      </c>
      <c r="J11" s="343" t="s">
        <v>91</v>
      </c>
      <c r="K11" s="343" t="s">
        <v>91</v>
      </c>
      <c r="L11" s="343" t="s">
        <v>91</v>
      </c>
      <c r="M11" s="343" t="s">
        <v>90</v>
      </c>
      <c r="N11" s="321"/>
      <c r="O11" s="344"/>
      <c r="P11" s="345"/>
      <c r="Q11" s="345"/>
      <c r="R11" s="346"/>
    </row>
    <row r="12" spans="1:27" ht="15" customHeight="1" x14ac:dyDescent="0.2">
      <c r="A12" s="347" t="s">
        <v>92</v>
      </c>
      <c r="B12" s="251">
        <f>VLOOKUP(B8,X5:AA9,2)</f>
        <v>47</v>
      </c>
      <c r="C12" s="315">
        <f>'Liste Sportzentrum'!H68+'Liste Sportzentrum'!I68</f>
        <v>0</v>
      </c>
      <c r="D12" s="316">
        <f>'Liste Sportzentrum'!O68+'Liste Sportzentrum'!P68</f>
        <v>0</v>
      </c>
      <c r="E12" s="316">
        <f>'Liste Sportzentrum'!V68+'Liste Sportzentrum'!W68</f>
        <v>0</v>
      </c>
      <c r="F12" s="316">
        <f>'Liste Sportzentrum'!AC68+'Liste Sportzentrum'!AD68</f>
        <v>0</v>
      </c>
      <c r="G12" s="316">
        <f>'Liste Sportzentrum'!AJ68+'Liste Sportzentrum'!AK68</f>
        <v>0</v>
      </c>
      <c r="H12" s="316">
        <f>'Liste Sportzentrum'!AQ68+'Liste Sportzentrum'!AR68</f>
        <v>0</v>
      </c>
      <c r="I12" s="316">
        <f>'Liste Sportzentrum'!AX68+'Liste Sportzentrum'!AY68</f>
        <v>0</v>
      </c>
      <c r="J12" s="316">
        <f>'Liste Sportzentrum'!BE68+'Liste Sportzentrum'!BF68</f>
        <v>0</v>
      </c>
      <c r="K12" s="316">
        <f>'Liste Sportzentrum'!BL68+'Liste Sportzentrum'!BM68</f>
        <v>0</v>
      </c>
      <c r="L12" s="317">
        <f>SUM(C12:K12)</f>
        <v>0</v>
      </c>
      <c r="M12" s="251">
        <f>L12*B12</f>
        <v>0</v>
      </c>
      <c r="N12" s="321"/>
      <c r="O12" s="348"/>
      <c r="P12" s="349" t="s">
        <v>93</v>
      </c>
      <c r="Q12" s="328">
        <f>SUM(Teilnehmerliste!H76+Teilnehmerliste!I76)</f>
        <v>0</v>
      </c>
      <c r="R12" s="350"/>
      <c r="X12" s="321" t="s">
        <v>24</v>
      </c>
    </row>
    <row r="13" spans="1:27" ht="15" customHeight="1" x14ac:dyDescent="0.2">
      <c r="A13" s="347" t="s">
        <v>94</v>
      </c>
      <c r="B13" s="251">
        <v>15</v>
      </c>
      <c r="C13" s="315">
        <f>'Liste Sportzentrum'!I68</f>
        <v>0</v>
      </c>
      <c r="D13" s="316">
        <f>'Liste Sportzentrum'!P68</f>
        <v>0</v>
      </c>
      <c r="E13" s="316">
        <f>'Liste Sportzentrum'!W68</f>
        <v>0</v>
      </c>
      <c r="F13" s="316">
        <f>'Liste Sportzentrum'!AD68</f>
        <v>0</v>
      </c>
      <c r="G13" s="316">
        <f>'Liste Sportzentrum'!AK68</f>
        <v>0</v>
      </c>
      <c r="H13" s="316">
        <f>'Liste Sportzentrum'!AR68</f>
        <v>0</v>
      </c>
      <c r="I13" s="316">
        <f>'Liste Sportzentrum'!AY68</f>
        <v>0</v>
      </c>
      <c r="J13" s="316">
        <f>'Liste Sportzentrum'!BF68</f>
        <v>0</v>
      </c>
      <c r="K13" s="316">
        <f>'Liste Sportzentrum'!BM68</f>
        <v>0</v>
      </c>
      <c r="L13" s="317">
        <f t="shared" ref="L13:L20" si="0">SUM(C13:K13)</f>
        <v>0</v>
      </c>
      <c r="M13" s="251">
        <f t="shared" ref="M13:M22" si="1">L13*B13</f>
        <v>0</v>
      </c>
      <c r="N13" s="321"/>
      <c r="O13" s="348"/>
      <c r="P13" s="349" t="s">
        <v>57</v>
      </c>
      <c r="Q13" s="328">
        <f>SUM('Liste Sportzentrum'!D68)</f>
        <v>0</v>
      </c>
      <c r="R13" s="350"/>
      <c r="X13" s="321">
        <v>180</v>
      </c>
      <c r="Y13" s="321">
        <v>10</v>
      </c>
    </row>
    <row r="14" spans="1:27" ht="15" customHeight="1" x14ac:dyDescent="0.2">
      <c r="A14" s="347" t="s">
        <v>95</v>
      </c>
      <c r="B14" s="251">
        <f>VLOOKUP(B8,X5:AA9,4)</f>
        <v>90</v>
      </c>
      <c r="C14" s="315">
        <f>'Liste Sportzentrum'!J68</f>
        <v>0</v>
      </c>
      <c r="D14" s="316">
        <f>'Liste Sportzentrum'!Q68</f>
        <v>0</v>
      </c>
      <c r="E14" s="316">
        <f>'Liste Sportzentrum'!X68</f>
        <v>0</v>
      </c>
      <c r="F14" s="316">
        <f>'Liste Sportzentrum'!AE68</f>
        <v>0</v>
      </c>
      <c r="G14" s="316">
        <f>'Liste Sportzentrum'!AL68</f>
        <v>0</v>
      </c>
      <c r="H14" s="316">
        <f>'Liste Sportzentrum'!AS68</f>
        <v>0</v>
      </c>
      <c r="I14" s="316">
        <f>'Liste Sportzentrum'!AZ68</f>
        <v>0</v>
      </c>
      <c r="J14" s="316">
        <f>'Liste Sportzentrum'!BG68</f>
        <v>0</v>
      </c>
      <c r="K14" s="316">
        <f>'Liste Sportzentrum'!BN68</f>
        <v>0</v>
      </c>
      <c r="L14" s="317">
        <f t="shared" si="0"/>
        <v>0</v>
      </c>
      <c r="M14" s="251">
        <f t="shared" si="1"/>
        <v>0</v>
      </c>
      <c r="N14" s="321"/>
      <c r="O14" s="348"/>
      <c r="P14" s="349" t="s">
        <v>62</v>
      </c>
      <c r="Q14" s="351">
        <f>'Liste Sportzentrum'!BP68</f>
        <v>0</v>
      </c>
      <c r="R14" s="350"/>
      <c r="X14" s="321">
        <v>120</v>
      </c>
      <c r="Y14" s="321">
        <v>20</v>
      </c>
    </row>
    <row r="15" spans="1:27" ht="15" customHeight="1" x14ac:dyDescent="0.2">
      <c r="A15" s="347" t="s">
        <v>96</v>
      </c>
      <c r="B15" s="251">
        <v>20</v>
      </c>
      <c r="C15" s="315">
        <f>'Liste Sportzentrum'!K68</f>
        <v>0</v>
      </c>
      <c r="D15" s="316">
        <f>'Liste Sportzentrum'!R68</f>
        <v>0</v>
      </c>
      <c r="E15" s="316">
        <f>'Liste Sportzentrum'!Y68</f>
        <v>0</v>
      </c>
      <c r="F15" s="316">
        <f>'Liste Sportzentrum'!AF68</f>
        <v>0</v>
      </c>
      <c r="G15" s="316">
        <f>'Liste Sportzentrum'!AM68</f>
        <v>0</v>
      </c>
      <c r="H15" s="316">
        <f>'Liste Sportzentrum'!AT68</f>
        <v>0</v>
      </c>
      <c r="I15" s="316">
        <f>'Liste Sportzentrum'!BA68</f>
        <v>0</v>
      </c>
      <c r="J15" s="316">
        <f>'Liste Sportzentrum'!BH68</f>
        <v>0</v>
      </c>
      <c r="K15" s="316">
        <f>'Liste Sportzentrum'!BO68</f>
        <v>0</v>
      </c>
      <c r="L15" s="317">
        <f t="shared" si="0"/>
        <v>0</v>
      </c>
      <c r="M15" s="251">
        <f t="shared" si="1"/>
        <v>0</v>
      </c>
      <c r="N15" s="321"/>
      <c r="O15" s="348"/>
      <c r="P15" s="349" t="s">
        <v>63</v>
      </c>
      <c r="Q15" s="351">
        <f>'Liste Sportzentrum'!BQ68</f>
        <v>0</v>
      </c>
      <c r="R15" s="350"/>
      <c r="X15" s="321">
        <v>31</v>
      </c>
      <c r="Y15" s="321">
        <v>50</v>
      </c>
    </row>
    <row r="16" spans="1:27" ht="15" customHeight="1" x14ac:dyDescent="0.2">
      <c r="A16" s="347" t="s">
        <v>97</v>
      </c>
      <c r="B16" s="251">
        <v>10</v>
      </c>
      <c r="C16" s="377"/>
      <c r="D16" s="379"/>
      <c r="E16" s="379"/>
      <c r="F16" s="379"/>
      <c r="G16" s="379"/>
      <c r="H16" s="379"/>
      <c r="I16" s="377"/>
      <c r="J16" s="378"/>
      <c r="K16" s="378"/>
      <c r="L16" s="317">
        <f t="shared" si="0"/>
        <v>0</v>
      </c>
      <c r="M16" s="251">
        <f t="shared" si="1"/>
        <v>0</v>
      </c>
      <c r="N16" s="321"/>
      <c r="O16" s="348"/>
      <c r="P16" s="349" t="s">
        <v>64</v>
      </c>
      <c r="Q16" s="351">
        <f>'Liste Sportzentrum'!BR68</f>
        <v>0</v>
      </c>
      <c r="R16" s="350"/>
      <c r="X16" s="321">
        <v>0</v>
      </c>
      <c r="Y16" s="321">
        <v>75</v>
      </c>
    </row>
    <row r="17" spans="1:18" ht="15" customHeight="1" x14ac:dyDescent="0.2">
      <c r="A17" s="347" t="s">
        <v>98</v>
      </c>
      <c r="B17" s="251">
        <v>3</v>
      </c>
      <c r="C17" s="315">
        <f>'Liste Sportzentrum'!CT68</f>
        <v>0</v>
      </c>
      <c r="D17" s="315">
        <f>'Liste Sportzentrum'!CU68</f>
        <v>0</v>
      </c>
      <c r="E17" s="315">
        <f>'Liste Sportzentrum'!CV68</f>
        <v>0</v>
      </c>
      <c r="F17" s="315">
        <f>'Liste Sportzentrum'!CW68</f>
        <v>0</v>
      </c>
      <c r="G17" s="315">
        <f>'Liste Sportzentrum'!CX68</f>
        <v>0</v>
      </c>
      <c r="H17" s="315">
        <f>'Liste Sportzentrum'!CY68</f>
        <v>0</v>
      </c>
      <c r="I17" s="315">
        <f>'Liste Sportzentrum'!CZ68</f>
        <v>0</v>
      </c>
      <c r="J17" s="315">
        <f>'Liste Sportzentrum'!DA68</f>
        <v>0</v>
      </c>
      <c r="K17" s="315">
        <f>'Liste Sportzentrum'!DB68</f>
        <v>0</v>
      </c>
      <c r="L17" s="317">
        <f t="shared" si="0"/>
        <v>0</v>
      </c>
      <c r="M17" s="251">
        <f t="shared" si="1"/>
        <v>0</v>
      </c>
      <c r="N17" s="321"/>
      <c r="O17" s="348"/>
      <c r="P17" s="352" t="s">
        <v>65</v>
      </c>
      <c r="Q17" s="351">
        <f>'Liste Sportzentrum'!BS68</f>
        <v>0</v>
      </c>
      <c r="R17" s="350"/>
    </row>
    <row r="18" spans="1:18" ht="15" customHeight="1" x14ac:dyDescent="0.2">
      <c r="A18" s="347" t="s">
        <v>99</v>
      </c>
      <c r="B18" s="251">
        <v>1.5</v>
      </c>
      <c r="C18" s="315">
        <f>'Liste Sportzentrum'!CK68</f>
        <v>0</v>
      </c>
      <c r="D18" s="315">
        <f>'Liste Sportzentrum'!CL68</f>
        <v>0</v>
      </c>
      <c r="E18" s="315">
        <f>'Liste Sportzentrum'!CM68</f>
        <v>0</v>
      </c>
      <c r="F18" s="315">
        <f>'Liste Sportzentrum'!CN68</f>
        <v>0</v>
      </c>
      <c r="G18" s="315">
        <f>'Liste Sportzentrum'!CO68</f>
        <v>0</v>
      </c>
      <c r="H18" s="315">
        <f>'Liste Sportzentrum'!CP68</f>
        <v>0</v>
      </c>
      <c r="I18" s="315">
        <f>'Liste Sportzentrum'!CQ68</f>
        <v>0</v>
      </c>
      <c r="J18" s="315">
        <f>'Liste Sportzentrum'!CR68</f>
        <v>0</v>
      </c>
      <c r="K18" s="315">
        <f>'Liste Sportzentrum'!CS68</f>
        <v>0</v>
      </c>
      <c r="L18" s="317">
        <f t="shared" si="0"/>
        <v>0</v>
      </c>
      <c r="M18" s="251">
        <f t="shared" si="1"/>
        <v>0</v>
      </c>
      <c r="N18" s="321"/>
      <c r="O18" s="348"/>
      <c r="P18" s="352" t="s">
        <v>66</v>
      </c>
      <c r="Q18" s="351">
        <f>'Liste Sportzentrum'!BT68</f>
        <v>0</v>
      </c>
      <c r="R18" s="350"/>
    </row>
    <row r="19" spans="1:18" ht="15" customHeight="1" x14ac:dyDescent="0.2">
      <c r="A19" s="347" t="s">
        <v>6</v>
      </c>
      <c r="B19" s="251">
        <v>11</v>
      </c>
      <c r="C19" s="315">
        <f>'Liste Sportzentrum'!E68</f>
        <v>0</v>
      </c>
      <c r="D19" s="316">
        <f>'Liste Sportzentrum'!L68</f>
        <v>0</v>
      </c>
      <c r="E19" s="316">
        <f>'Liste Sportzentrum'!S68</f>
        <v>0</v>
      </c>
      <c r="F19" s="316">
        <f>'Liste Sportzentrum'!Z68</f>
        <v>0</v>
      </c>
      <c r="G19" s="316">
        <f>'Liste Sportzentrum'!AG68</f>
        <v>0</v>
      </c>
      <c r="H19" s="316">
        <f>'Liste Sportzentrum'!AN68</f>
        <v>0</v>
      </c>
      <c r="I19" s="315">
        <f>'Liste Sportzentrum'!AU68</f>
        <v>0</v>
      </c>
      <c r="J19" s="315">
        <f>'Liste Sportzentrum'!BB68</f>
        <v>0</v>
      </c>
      <c r="K19" s="315">
        <f>'Liste Sportzentrum'!BI68</f>
        <v>0</v>
      </c>
      <c r="L19" s="317">
        <f t="shared" si="0"/>
        <v>0</v>
      </c>
      <c r="M19" s="251">
        <f t="shared" si="1"/>
        <v>0</v>
      </c>
      <c r="N19" s="321"/>
      <c r="O19" s="348"/>
      <c r="P19" s="353" t="s">
        <v>67</v>
      </c>
      <c r="Q19" s="351">
        <f>'Liste Sportzentrum'!BU68</f>
        <v>0</v>
      </c>
      <c r="R19" s="350"/>
    </row>
    <row r="20" spans="1:18" ht="15" customHeight="1" x14ac:dyDescent="0.2">
      <c r="A20" s="347" t="s">
        <v>7</v>
      </c>
      <c r="B20" s="251">
        <v>15</v>
      </c>
      <c r="C20" s="315">
        <f>'Liste Sportzentrum'!F68</f>
        <v>0</v>
      </c>
      <c r="D20" s="316">
        <f>'Liste Sportzentrum'!M68</f>
        <v>0</v>
      </c>
      <c r="E20" s="316">
        <f>'Liste Sportzentrum'!T68</f>
        <v>0</v>
      </c>
      <c r="F20" s="316">
        <f>'Liste Sportzentrum'!AA68</f>
        <v>0</v>
      </c>
      <c r="G20" s="316">
        <f>'Liste Sportzentrum'!AH68</f>
        <v>0</v>
      </c>
      <c r="H20" s="316">
        <f>'Liste Sportzentrum'!AO68</f>
        <v>0</v>
      </c>
      <c r="I20" s="315">
        <f>'Liste Sportzentrum'!AV68</f>
        <v>0</v>
      </c>
      <c r="J20" s="315">
        <f>'Liste Sportzentrum'!BC68</f>
        <v>0</v>
      </c>
      <c r="K20" s="315">
        <f>'Liste Sportzentrum'!BJ68</f>
        <v>0</v>
      </c>
      <c r="L20" s="317">
        <f t="shared" si="0"/>
        <v>0</v>
      </c>
      <c r="M20" s="251">
        <f t="shared" si="1"/>
        <v>0</v>
      </c>
      <c r="N20" s="321"/>
      <c r="O20" s="354"/>
      <c r="P20" s="355"/>
      <c r="Q20" s="355"/>
      <c r="R20" s="356"/>
    </row>
    <row r="21" spans="1:18" ht="15" customHeight="1" x14ac:dyDescent="0.2">
      <c r="A21" s="347" t="s">
        <v>9</v>
      </c>
      <c r="B21" s="251">
        <v>17</v>
      </c>
      <c r="C21" s="315">
        <f>'Liste Sportzentrum'!G68</f>
        <v>0</v>
      </c>
      <c r="D21" s="316">
        <f>'Liste Sportzentrum'!N68</f>
        <v>0</v>
      </c>
      <c r="E21" s="316">
        <f>'Liste Sportzentrum'!U68</f>
        <v>0</v>
      </c>
      <c r="F21" s="316">
        <f>'Liste Sportzentrum'!AB68</f>
        <v>0</v>
      </c>
      <c r="G21" s="316">
        <f>'Liste Sportzentrum'!AI68</f>
        <v>0</v>
      </c>
      <c r="H21" s="316">
        <f>'Liste Sportzentrum'!AP68</f>
        <v>0</v>
      </c>
      <c r="I21" s="315">
        <f>'Liste Sportzentrum'!AW68</f>
        <v>0</v>
      </c>
      <c r="J21" s="315">
        <f>'Liste Sportzentrum'!BD68</f>
        <v>0</v>
      </c>
      <c r="K21" s="315">
        <f>'Liste Sportzentrum'!BK68</f>
        <v>0</v>
      </c>
      <c r="L21" s="317">
        <f>SUM(C21:K21)</f>
        <v>0</v>
      </c>
      <c r="M21" s="251">
        <f t="shared" si="1"/>
        <v>0</v>
      </c>
      <c r="N21" s="321"/>
    </row>
    <row r="22" spans="1:18" ht="15" customHeight="1" x14ac:dyDescent="0.2">
      <c r="A22" s="347" t="s">
        <v>100</v>
      </c>
      <c r="B22" s="251">
        <v>20</v>
      </c>
      <c r="C22" s="377"/>
      <c r="D22" s="379"/>
      <c r="E22" s="379"/>
      <c r="F22" s="379"/>
      <c r="G22" s="379"/>
      <c r="H22" s="379"/>
      <c r="I22" s="377"/>
      <c r="J22" s="378"/>
      <c r="K22" s="378"/>
      <c r="L22" s="317">
        <f>SUM(C22:K22)</f>
        <v>0</v>
      </c>
      <c r="M22" s="251">
        <f t="shared" si="1"/>
        <v>0</v>
      </c>
      <c r="N22" s="321"/>
    </row>
    <row r="23" spans="1:18" ht="15" hidden="1" customHeight="1" x14ac:dyDescent="0.2">
      <c r="A23" s="357" t="s">
        <v>101</v>
      </c>
      <c r="B23" s="358"/>
      <c r="C23" s="358"/>
      <c r="D23" s="358"/>
      <c r="E23" s="358"/>
      <c r="F23" s="358"/>
      <c r="G23" s="358"/>
      <c r="H23" s="358"/>
      <c r="I23" s="358"/>
      <c r="J23" s="359"/>
      <c r="K23" s="359"/>
      <c r="L23" s="317">
        <f t="shared" ref="L23" si="2">SUM(C23:I23)</f>
        <v>0</v>
      </c>
      <c r="M23" s="251">
        <f>M12+M13+M14+M15+M19+M20+M21</f>
        <v>0</v>
      </c>
      <c r="N23" s="321"/>
    </row>
    <row r="24" spans="1:18" ht="15" customHeight="1" x14ac:dyDescent="0.2">
      <c r="A24" s="360"/>
      <c r="B24" s="358"/>
      <c r="C24" s="358"/>
      <c r="D24" s="358"/>
      <c r="E24" s="358"/>
      <c r="F24" s="358"/>
      <c r="G24" s="358"/>
      <c r="H24" s="358"/>
      <c r="I24" s="358"/>
      <c r="J24" s="359"/>
      <c r="K24" s="359"/>
      <c r="L24" s="361"/>
      <c r="M24" s="358"/>
      <c r="N24" s="321"/>
    </row>
    <row r="25" spans="1:18" ht="15" customHeight="1" x14ac:dyDescent="0.2">
      <c r="A25" s="357" t="str">
        <f>IF(M25&gt;0,"Kosten für reduzierte TN-Zahl"," ")</f>
        <v xml:space="preserve"> </v>
      </c>
      <c r="B25" s="358"/>
      <c r="C25" s="358"/>
      <c r="D25" s="358"/>
      <c r="E25" s="358"/>
      <c r="F25" s="358"/>
      <c r="G25" s="358"/>
      <c r="H25" s="358"/>
      <c r="I25" s="358"/>
      <c r="J25" s="359"/>
      <c r="K25" s="359"/>
      <c r="L25" s="361"/>
      <c r="M25" s="251">
        <f>ROUNDDOWN(AnnullationUnterbelegung!M69,0)</f>
        <v>0</v>
      </c>
      <c r="N25" s="321"/>
    </row>
    <row r="26" spans="1:18" ht="15" customHeight="1" x14ac:dyDescent="0.2">
      <c r="A26" s="357" t="str">
        <f>IF(M26&gt;0,"Unterbelegung, wenn Differenz &gt;5% als reservierte Leistungen"," ")</f>
        <v xml:space="preserve"> </v>
      </c>
      <c r="B26" s="358"/>
      <c r="C26" s="358"/>
      <c r="D26" s="358"/>
      <c r="E26" s="358"/>
      <c r="F26" s="358"/>
      <c r="G26" s="358"/>
      <c r="H26" s="358"/>
      <c r="I26" s="358"/>
      <c r="J26" s="359"/>
      <c r="K26" s="359"/>
      <c r="L26" s="361"/>
      <c r="M26" s="251">
        <f>ROUNDDOWN(AnnullationUnterbelegung!M32,0)</f>
        <v>0</v>
      </c>
      <c r="N26" s="362">
        <f>IF(AnnullationUnterbelegung!M32&gt;0,AnnullationUnterbelegung!M32,0)</f>
        <v>0</v>
      </c>
    </row>
    <row r="27" spans="1:18" ht="15" customHeight="1" x14ac:dyDescent="0.2">
      <c r="A27" s="360"/>
      <c r="B27" s="358"/>
      <c r="C27" s="358"/>
      <c r="D27" s="358"/>
      <c r="E27" s="358"/>
      <c r="F27" s="358"/>
      <c r="G27" s="358"/>
      <c r="H27" s="358"/>
      <c r="I27" s="358"/>
      <c r="J27" s="359"/>
      <c r="K27" s="359"/>
      <c r="L27" s="361"/>
      <c r="M27" s="358"/>
      <c r="N27" s="321"/>
    </row>
    <row r="28" spans="1:18" ht="15" customHeight="1" x14ac:dyDescent="0.2">
      <c r="A28" s="347" t="str">
        <f>IF(M28&gt;0,"Restaurantkonsumationen Hotel"," ")</f>
        <v xml:space="preserve"> </v>
      </c>
      <c r="B28" s="251"/>
      <c r="C28" s="364"/>
      <c r="D28" s="365"/>
      <c r="E28" s="365"/>
      <c r="F28" s="365"/>
      <c r="G28" s="365"/>
      <c r="H28" s="365"/>
      <c r="I28" s="365"/>
      <c r="J28" s="366"/>
      <c r="K28" s="366"/>
      <c r="L28" s="367"/>
      <c r="M28" s="251">
        <f>SUM(C28:K28)</f>
        <v>0</v>
      </c>
      <c r="N28" s="321"/>
    </row>
    <row r="29" spans="1:18" ht="15" customHeight="1" x14ac:dyDescent="0.2">
      <c r="A29" s="347" t="str">
        <f>IF(M29&gt;0,"Restaurantkonsumationen SZK"," ")</f>
        <v xml:space="preserve"> </v>
      </c>
      <c r="B29" s="251"/>
      <c r="C29" s="364"/>
      <c r="D29" s="365"/>
      <c r="E29" s="365"/>
      <c r="F29" s="365"/>
      <c r="G29" s="365"/>
      <c r="H29" s="365"/>
      <c r="I29" s="365"/>
      <c r="J29" s="366"/>
      <c r="K29" s="366"/>
      <c r="L29" s="367"/>
      <c r="M29" s="251">
        <f>SUM(C29:K29)</f>
        <v>0</v>
      </c>
      <c r="N29" s="321"/>
    </row>
    <row r="30" spans="1:18" ht="15" customHeight="1" x14ac:dyDescent="0.2">
      <c r="A30" s="368"/>
      <c r="B30" s="369"/>
      <c r="C30" s="370"/>
      <c r="D30" s="370"/>
      <c r="E30" s="370"/>
      <c r="F30" s="370"/>
      <c r="G30" s="370"/>
      <c r="H30" s="370"/>
      <c r="I30" s="370"/>
      <c r="J30" s="371"/>
      <c r="K30" s="371"/>
      <c r="L30" s="372"/>
      <c r="M30" s="369"/>
      <c r="N30" s="321"/>
    </row>
    <row r="31" spans="1:18" ht="15" customHeight="1" x14ac:dyDescent="0.2">
      <c r="A31" s="373" t="s">
        <v>102</v>
      </c>
      <c r="B31" s="374"/>
      <c r="C31" s="374"/>
      <c r="D31" s="374"/>
      <c r="E31" s="374"/>
      <c r="F31" s="374"/>
      <c r="G31" s="374"/>
      <c r="H31" s="374"/>
      <c r="I31" s="374"/>
      <c r="J31" s="375"/>
      <c r="K31" s="375"/>
      <c r="L31" s="376"/>
      <c r="M31" s="374"/>
      <c r="N31" s="321"/>
    </row>
    <row r="32" spans="1:18" ht="15" customHeight="1" x14ac:dyDescent="0.2">
      <c r="A32" s="347" t="s">
        <v>103</v>
      </c>
      <c r="B32" s="251">
        <v>0.2</v>
      </c>
      <c r="C32" s="377"/>
      <c r="D32" s="377"/>
      <c r="E32" s="377"/>
      <c r="F32" s="377"/>
      <c r="G32" s="377"/>
      <c r="H32" s="377"/>
      <c r="I32" s="377"/>
      <c r="J32" s="378"/>
      <c r="K32" s="378"/>
      <c r="L32" s="317">
        <f>SUM(C32:K32)</f>
        <v>0</v>
      </c>
      <c r="M32" s="251">
        <f>L32*B32</f>
        <v>0</v>
      </c>
      <c r="N32" s="321"/>
    </row>
    <row r="33" spans="1:22" ht="15" customHeight="1" x14ac:dyDescent="0.2">
      <c r="A33" s="347" t="s">
        <v>104</v>
      </c>
      <c r="B33" s="251">
        <v>0.4</v>
      </c>
      <c r="C33" s="377"/>
      <c r="D33" s="377"/>
      <c r="E33" s="377"/>
      <c r="F33" s="377"/>
      <c r="G33" s="377"/>
      <c r="H33" s="377"/>
      <c r="I33" s="377"/>
      <c r="J33" s="378"/>
      <c r="K33" s="378"/>
      <c r="L33" s="317">
        <f t="shared" ref="L33:L42" si="3">SUM(C33:K33)</f>
        <v>0</v>
      </c>
      <c r="M33" s="251">
        <f t="shared" ref="M33:M42" si="4">L33*B33</f>
        <v>0</v>
      </c>
      <c r="N33" s="321"/>
    </row>
    <row r="34" spans="1:22" ht="15" customHeight="1" x14ac:dyDescent="0.2">
      <c r="A34" s="347" t="s">
        <v>105</v>
      </c>
      <c r="B34" s="251">
        <v>9</v>
      </c>
      <c r="C34" s="377"/>
      <c r="D34" s="379"/>
      <c r="E34" s="379"/>
      <c r="F34" s="379"/>
      <c r="G34" s="379"/>
      <c r="H34" s="379"/>
      <c r="I34" s="377"/>
      <c r="J34" s="378"/>
      <c r="K34" s="378"/>
      <c r="L34" s="317">
        <f t="shared" si="3"/>
        <v>0</v>
      </c>
      <c r="M34" s="251">
        <f t="shared" si="4"/>
        <v>0</v>
      </c>
      <c r="N34" s="321"/>
    </row>
    <row r="35" spans="1:22" ht="15" customHeight="1" x14ac:dyDescent="0.2">
      <c r="A35" s="347" t="s">
        <v>106</v>
      </c>
      <c r="B35" s="251">
        <v>8</v>
      </c>
      <c r="C35" s="377"/>
      <c r="D35" s="379"/>
      <c r="E35" s="379"/>
      <c r="F35" s="379"/>
      <c r="G35" s="379"/>
      <c r="H35" s="379"/>
      <c r="I35" s="377"/>
      <c r="J35" s="378"/>
      <c r="K35" s="378"/>
      <c r="L35" s="317">
        <f t="shared" si="3"/>
        <v>0</v>
      </c>
      <c r="M35" s="251">
        <f t="shared" si="4"/>
        <v>0</v>
      </c>
      <c r="N35" s="321"/>
    </row>
    <row r="36" spans="1:22" ht="15" customHeight="1" x14ac:dyDescent="0.2">
      <c r="A36" s="380" t="s">
        <v>107</v>
      </c>
      <c r="B36" s="251">
        <v>6</v>
      </c>
      <c r="C36" s="403"/>
      <c r="D36" s="403"/>
      <c r="E36" s="403"/>
      <c r="F36" s="403"/>
      <c r="G36" s="403"/>
      <c r="H36" s="403"/>
      <c r="I36" s="403"/>
      <c r="J36" s="403"/>
      <c r="K36" s="403"/>
      <c r="L36" s="404"/>
      <c r="M36" s="251">
        <f>SUM('Verrechnung Schiessanlage'!D65)</f>
        <v>0</v>
      </c>
      <c r="N36" s="321"/>
    </row>
    <row r="37" spans="1:22" ht="15" customHeight="1" x14ac:dyDescent="0.2">
      <c r="A37" s="347" t="s">
        <v>108</v>
      </c>
      <c r="B37" s="251">
        <v>8</v>
      </c>
      <c r="C37" s="403"/>
      <c r="D37" s="403"/>
      <c r="E37" s="403"/>
      <c r="F37" s="403"/>
      <c r="G37" s="403"/>
      <c r="H37" s="403"/>
      <c r="I37" s="403"/>
      <c r="J37" s="403"/>
      <c r="K37" s="403"/>
      <c r="L37" s="404"/>
      <c r="M37" s="251">
        <f>SUM('Verrechnung Schiessanlage'!B65)</f>
        <v>0</v>
      </c>
      <c r="N37" s="321"/>
    </row>
    <row r="38" spans="1:22" ht="15" customHeight="1" x14ac:dyDescent="0.2">
      <c r="A38" s="380" t="s">
        <v>109</v>
      </c>
      <c r="B38" s="251">
        <v>10</v>
      </c>
      <c r="C38" s="377"/>
      <c r="D38" s="379"/>
      <c r="E38" s="379"/>
      <c r="F38" s="379"/>
      <c r="G38" s="379"/>
      <c r="H38" s="379"/>
      <c r="I38" s="250"/>
      <c r="J38" s="381"/>
      <c r="K38" s="381"/>
      <c r="L38" s="317">
        <f t="shared" si="3"/>
        <v>0</v>
      </c>
      <c r="M38" s="251">
        <f t="shared" si="4"/>
        <v>0</v>
      </c>
      <c r="N38" s="321"/>
    </row>
    <row r="39" spans="1:22" ht="15" customHeight="1" x14ac:dyDescent="0.2">
      <c r="A39" s="347" t="s">
        <v>110</v>
      </c>
      <c r="B39" s="251">
        <v>2</v>
      </c>
      <c r="C39" s="377"/>
      <c r="D39" s="379"/>
      <c r="E39" s="379"/>
      <c r="F39" s="379"/>
      <c r="G39" s="379"/>
      <c r="H39" s="379"/>
      <c r="I39" s="250"/>
      <c r="J39" s="381"/>
      <c r="K39" s="381"/>
      <c r="L39" s="317">
        <f t="shared" si="3"/>
        <v>0</v>
      </c>
      <c r="M39" s="251">
        <f t="shared" si="4"/>
        <v>0</v>
      </c>
      <c r="N39" s="321"/>
    </row>
    <row r="40" spans="1:22" ht="15" customHeight="1" x14ac:dyDescent="0.2">
      <c r="A40" s="347" t="s">
        <v>111</v>
      </c>
      <c r="B40" s="251">
        <v>2</v>
      </c>
      <c r="C40" s="377"/>
      <c r="D40" s="379"/>
      <c r="E40" s="379"/>
      <c r="F40" s="379"/>
      <c r="G40" s="379"/>
      <c r="H40" s="382"/>
      <c r="I40" s="250"/>
      <c r="J40" s="381"/>
      <c r="K40" s="381"/>
      <c r="L40" s="317">
        <f t="shared" si="3"/>
        <v>0</v>
      </c>
      <c r="M40" s="251">
        <f t="shared" si="4"/>
        <v>0</v>
      </c>
      <c r="N40" s="321"/>
    </row>
    <row r="41" spans="1:22" ht="15" customHeight="1" x14ac:dyDescent="0.2">
      <c r="A41" s="383"/>
      <c r="B41" s="363"/>
      <c r="C41" s="377"/>
      <c r="D41" s="379"/>
      <c r="E41" s="379"/>
      <c r="F41" s="379"/>
      <c r="G41" s="379"/>
      <c r="H41" s="379"/>
      <c r="I41" s="250"/>
      <c r="J41" s="381"/>
      <c r="K41" s="381"/>
      <c r="L41" s="317">
        <f t="shared" si="3"/>
        <v>0</v>
      </c>
      <c r="M41" s="251">
        <f t="shared" si="4"/>
        <v>0</v>
      </c>
      <c r="N41" s="321"/>
    </row>
    <row r="42" spans="1:22" ht="15" customHeight="1" x14ac:dyDescent="0.2">
      <c r="A42" s="384"/>
      <c r="B42" s="363"/>
      <c r="C42" s="377"/>
      <c r="D42" s="379"/>
      <c r="E42" s="379"/>
      <c r="F42" s="379"/>
      <c r="G42" s="379"/>
      <c r="H42" s="382"/>
      <c r="I42" s="250"/>
      <c r="J42" s="381"/>
      <c r="K42" s="381"/>
      <c r="L42" s="317">
        <f t="shared" si="3"/>
        <v>0</v>
      </c>
      <c r="M42" s="251">
        <f t="shared" si="4"/>
        <v>0</v>
      </c>
      <c r="N42" s="321"/>
    </row>
    <row r="43" spans="1:22" x14ac:dyDescent="0.2">
      <c r="A43" s="385"/>
      <c r="B43" s="386"/>
      <c r="C43" s="385"/>
      <c r="D43" s="385"/>
      <c r="E43" s="385"/>
      <c r="F43" s="385"/>
      <c r="G43" s="385"/>
      <c r="H43" s="385"/>
      <c r="I43" s="385"/>
      <c r="J43" s="355"/>
      <c r="K43" s="355"/>
      <c r="L43" s="385"/>
      <c r="M43" s="385"/>
      <c r="N43" s="321"/>
    </row>
    <row r="44" spans="1:22" ht="6.75" customHeight="1" x14ac:dyDescent="0.2">
      <c r="B44" s="329"/>
      <c r="C44" s="321"/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</row>
    <row r="45" spans="1:22" s="390" customFormat="1" ht="15" customHeight="1" x14ac:dyDescent="0.2">
      <c r="A45" s="387" t="s">
        <v>112</v>
      </c>
      <c r="B45" s="388"/>
      <c r="C45" s="389"/>
      <c r="D45" s="389"/>
      <c r="E45" s="389"/>
      <c r="F45" s="389"/>
      <c r="G45" s="389"/>
      <c r="H45" s="389"/>
      <c r="I45" s="389"/>
      <c r="J45" s="389"/>
      <c r="K45" s="389"/>
      <c r="L45" s="387" t="s">
        <v>90</v>
      </c>
      <c r="M45" s="388">
        <f>M12+M13+M14+M15+M16+M17+M18+M19+M20+M21+M22+M26+M28+M29+M32+M33+M34+M35+M36+M37+M38+M39+M40+M41+M42+M25</f>
        <v>0</v>
      </c>
      <c r="R45" s="391"/>
      <c r="S45" s="391"/>
      <c r="T45" s="391"/>
      <c r="U45" s="391"/>
      <c r="V45" s="391"/>
    </row>
    <row r="46" spans="1:22" ht="6.75" customHeight="1" thickBot="1" x14ac:dyDescent="0.25">
      <c r="A46" s="392"/>
      <c r="B46" s="393"/>
      <c r="C46" s="394"/>
      <c r="D46" s="394"/>
      <c r="E46" s="394"/>
      <c r="F46" s="394"/>
      <c r="G46" s="394"/>
      <c r="H46" s="394"/>
      <c r="I46" s="394"/>
      <c r="J46" s="394"/>
      <c r="K46" s="394"/>
      <c r="L46" s="394"/>
      <c r="M46" s="394"/>
      <c r="N46" s="321"/>
    </row>
    <row r="47" spans="1:22" ht="12" thickTop="1" x14ac:dyDescent="0.2">
      <c r="N47" s="321"/>
    </row>
    <row r="48" spans="1:22" x14ac:dyDescent="0.2">
      <c r="A48" s="395" t="s">
        <v>113</v>
      </c>
      <c r="N48" s="321"/>
    </row>
    <row r="49" spans="1:14" x14ac:dyDescent="0.2">
      <c r="A49" s="395" t="s">
        <v>114</v>
      </c>
      <c r="N49" s="321"/>
    </row>
    <row r="50" spans="1:14" x14ac:dyDescent="0.2">
      <c r="A50" s="395"/>
      <c r="N50" s="321"/>
    </row>
    <row r="51" spans="1:14" x14ac:dyDescent="0.2">
      <c r="N51" s="321"/>
    </row>
    <row r="52" spans="1:14" x14ac:dyDescent="0.2">
      <c r="A52" s="385" t="s">
        <v>115</v>
      </c>
      <c r="B52" s="396"/>
      <c r="C52" s="397"/>
      <c r="D52" s="397"/>
      <c r="E52" s="397"/>
      <c r="F52" s="397"/>
      <c r="G52" s="397"/>
      <c r="H52" s="397"/>
      <c r="I52" s="397"/>
      <c r="J52" s="398"/>
      <c r="K52" s="398"/>
      <c r="L52" s="397"/>
      <c r="M52" s="397"/>
      <c r="N52" s="321"/>
    </row>
    <row r="53" spans="1:14" x14ac:dyDescent="0.2">
      <c r="N53" s="321"/>
    </row>
    <row r="54" spans="1:14" x14ac:dyDescent="0.2">
      <c r="N54" s="321"/>
    </row>
    <row r="55" spans="1:14" x14ac:dyDescent="0.2">
      <c r="N55" s="321"/>
    </row>
    <row r="56" spans="1:14" x14ac:dyDescent="0.2">
      <c r="N56" s="321"/>
    </row>
    <row r="57" spans="1:14" x14ac:dyDescent="0.2">
      <c r="N57" s="321"/>
    </row>
    <row r="58" spans="1:14" x14ac:dyDescent="0.2">
      <c r="N58" s="321"/>
    </row>
    <row r="59" spans="1:14" x14ac:dyDescent="0.2">
      <c r="N59" s="321"/>
    </row>
    <row r="60" spans="1:14" x14ac:dyDescent="0.2">
      <c r="N60" s="321"/>
    </row>
    <row r="61" spans="1:14" x14ac:dyDescent="0.2">
      <c r="N61" s="321"/>
    </row>
  </sheetData>
  <sheetProtection algorithmName="SHA-512" hashValue="QG4NvgfRTBz+YQ/0PIOBHkOLov8x8klHNlrTpsWEmj95ypwbOFlW2AArKI9io7SnsjLQZei5XlDLswdEEkr0PQ==" saltValue="TRHBsC2eokbLbhGJAJyf8Q==" spinCount="100000" sheet="1" objects="1" scenarios="1"/>
  <mergeCells count="6">
    <mergeCell ref="B7:F7"/>
    <mergeCell ref="B5:D5"/>
    <mergeCell ref="B4:D4"/>
    <mergeCell ref="B3:F3"/>
    <mergeCell ref="E4:F4"/>
    <mergeCell ref="B6:F6"/>
  </mergeCells>
  <phoneticPr fontId="0" type="noConversion"/>
  <conditionalFormatting sqref="C19:G21 C12:G15 L27:L28 I39:K42 L12:L25 C17:K18">
    <cfRule type="cellIs" dxfId="17" priority="20" stopIfTrue="1" operator="equal">
      <formula>0</formula>
    </cfRule>
  </conditionalFormatting>
  <conditionalFormatting sqref="H19:K21 H12:K15">
    <cfRule type="cellIs" dxfId="16" priority="16" stopIfTrue="1" operator="equal">
      <formula>0</formula>
    </cfRule>
  </conditionalFormatting>
  <conditionalFormatting sqref="C28:G30 L29:L30 C32:K33 C34:G36 L32:L42">
    <cfRule type="cellIs" dxfId="15" priority="9" stopIfTrue="1" operator="equal">
      <formula>0</formula>
    </cfRule>
  </conditionalFormatting>
  <conditionalFormatting sqref="H28:K30 H34:K36">
    <cfRule type="cellIs" dxfId="14" priority="8" stopIfTrue="1" operator="equal">
      <formula>0</formula>
    </cfRule>
  </conditionalFormatting>
  <conditionalFormatting sqref="L26">
    <cfRule type="cellIs" dxfId="13" priority="7" stopIfTrue="1" operator="equal">
      <formula>0</formula>
    </cfRule>
  </conditionalFormatting>
  <conditionalFormatting sqref="L31">
    <cfRule type="cellIs" dxfId="12" priority="6" stopIfTrue="1" operator="equal">
      <formula>0</formula>
    </cfRule>
  </conditionalFormatting>
  <conditionalFormatting sqref="M25">
    <cfRule type="cellIs" dxfId="11" priority="5" operator="equal">
      <formula>0</formula>
    </cfRule>
  </conditionalFormatting>
  <conditionalFormatting sqref="M26">
    <cfRule type="cellIs" dxfId="10" priority="4" operator="equal">
      <formula>0</formula>
    </cfRule>
  </conditionalFormatting>
  <conditionalFormatting sqref="M12:M42">
    <cfRule type="cellIs" dxfId="9" priority="3" operator="equal">
      <formula>0</formula>
    </cfRule>
  </conditionalFormatting>
  <conditionalFormatting sqref="Q12:Q19">
    <cfRule type="cellIs" dxfId="8" priority="2" operator="equal">
      <formula>0</formula>
    </cfRule>
  </conditionalFormatting>
  <conditionalFormatting sqref="I38:K38">
    <cfRule type="cellIs" dxfId="7" priority="1" stopIfTrue="1" operator="equal">
      <formula>0</formula>
    </cfRule>
  </conditionalFormatting>
  <printOptions horizontalCentered="1"/>
  <pageMargins left="0" right="0" top="0.78740157480314965" bottom="0.78740157480314965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0F664-6C5A-4B5D-AEFE-396251F15690}">
  <sheetPr>
    <tabColor rgb="FF007658"/>
    <pageSetUpPr fitToPage="1"/>
  </sheetPr>
  <dimension ref="A1:D66"/>
  <sheetViews>
    <sheetView showZeros="0" workbookViewId="0">
      <selection activeCell="C17" sqref="C17"/>
    </sheetView>
  </sheetViews>
  <sheetFormatPr baseColWidth="10" defaultRowHeight="15" x14ac:dyDescent="0.25"/>
  <cols>
    <col min="1" max="1" width="23" style="252" bestFit="1" customWidth="1"/>
    <col min="2" max="4" width="25.5703125" style="252" customWidth="1"/>
    <col min="5" max="16384" width="11.42578125" style="252"/>
  </cols>
  <sheetData>
    <row r="1" spans="1:4" ht="30.75" customHeight="1" x14ac:dyDescent="0.25">
      <c r="A1" s="477" t="s">
        <v>157</v>
      </c>
      <c r="B1" s="477"/>
      <c r="C1" s="477"/>
      <c r="D1" s="477"/>
    </row>
    <row r="2" spans="1:4" x14ac:dyDescent="0.25">
      <c r="A2" s="253"/>
      <c r="B2" s="253"/>
      <c r="C2" s="253"/>
      <c r="D2" s="253"/>
    </row>
    <row r="3" spans="1:4" x14ac:dyDescent="0.25">
      <c r="A3" s="254" t="s">
        <v>158</v>
      </c>
      <c r="B3" s="255">
        <f>SUM(Grunddaten!A15)</f>
        <v>45292</v>
      </c>
      <c r="C3" s="256" t="s">
        <v>159</v>
      </c>
      <c r="D3" s="255">
        <f>SUM(Grunddaten!D15)</f>
        <v>45300</v>
      </c>
    </row>
    <row r="4" spans="1:4" x14ac:dyDescent="0.25">
      <c r="A4" s="254"/>
      <c r="B4" s="254"/>
      <c r="C4" s="254"/>
      <c r="D4" s="254"/>
    </row>
    <row r="5" spans="1:4" x14ac:dyDescent="0.25">
      <c r="A5" s="254" t="s">
        <v>160</v>
      </c>
      <c r="B5" s="257"/>
      <c r="C5" s="257">
        <f>SUM(Grunddaten!A5)</f>
        <v>0</v>
      </c>
      <c r="D5" s="257"/>
    </row>
    <row r="6" spans="1:4" x14ac:dyDescent="0.25">
      <c r="A6" s="253"/>
      <c r="B6" s="253"/>
      <c r="C6" s="253"/>
      <c r="D6" s="253"/>
    </row>
    <row r="7" spans="1:4" x14ac:dyDescent="0.25">
      <c r="A7" s="258"/>
      <c r="B7" s="259" t="s">
        <v>162</v>
      </c>
      <c r="C7" s="476" t="s">
        <v>161</v>
      </c>
      <c r="D7" s="476"/>
    </row>
    <row r="8" spans="1:4" x14ac:dyDescent="0.25">
      <c r="A8" s="260">
        <f>B3</f>
        <v>45292</v>
      </c>
      <c r="B8" s="261"/>
      <c r="C8" s="261" t="s">
        <v>163</v>
      </c>
      <c r="D8" s="261" t="s">
        <v>164</v>
      </c>
    </row>
    <row r="9" spans="1:4" x14ac:dyDescent="0.25">
      <c r="A9" s="258" t="s">
        <v>143</v>
      </c>
      <c r="B9" s="262">
        <f>SUM('Schiessanlage Leistung erfassen'!E121:E122)</f>
        <v>0</v>
      </c>
      <c r="C9" s="262">
        <f>SUM('Schiessanlage Leistung erfassen'!F121)</f>
        <v>0</v>
      </c>
      <c r="D9" s="262">
        <f>SUM('Schiessanlage Leistung erfassen'!F$122)</f>
        <v>0</v>
      </c>
    </row>
    <row r="10" spans="1:4" x14ac:dyDescent="0.25">
      <c r="A10" s="258" t="s">
        <v>144</v>
      </c>
      <c r="B10" s="262">
        <f>SUM('Schiessanlage Leistung erfassen'!G121:G122)</f>
        <v>0</v>
      </c>
      <c r="C10" s="262">
        <f>SUM('Schiessanlage Leistung erfassen'!H121)</f>
        <v>0</v>
      </c>
      <c r="D10" s="262">
        <f>SUM('Schiessanlage Leistung erfassen'!H$122)</f>
        <v>0</v>
      </c>
    </row>
    <row r="11" spans="1:4" x14ac:dyDescent="0.25">
      <c r="A11" s="258" t="s">
        <v>165</v>
      </c>
      <c r="B11" s="262">
        <f>SUM('Schiessanlage Leistung erfassen'!I121:I122)</f>
        <v>0</v>
      </c>
      <c r="C11" s="262">
        <f>SUM('Schiessanlage Leistung erfassen'!J121)</f>
        <v>0</v>
      </c>
      <c r="D11" s="262">
        <f>SUM('Schiessanlage Leistung erfassen'!J$122)</f>
        <v>0</v>
      </c>
    </row>
    <row r="12" spans="1:4" x14ac:dyDescent="0.25">
      <c r="A12" s="253"/>
      <c r="B12" s="253"/>
      <c r="C12" s="253"/>
      <c r="D12" s="253"/>
    </row>
    <row r="13" spans="1:4" x14ac:dyDescent="0.25">
      <c r="A13" s="258"/>
      <c r="B13" s="259" t="s">
        <v>162</v>
      </c>
      <c r="C13" s="476" t="s">
        <v>161</v>
      </c>
      <c r="D13" s="476"/>
    </row>
    <row r="14" spans="1:4" x14ac:dyDescent="0.25">
      <c r="A14" s="260">
        <f>B3+1</f>
        <v>45293</v>
      </c>
      <c r="B14" s="261"/>
      <c r="C14" s="261" t="s">
        <v>163</v>
      </c>
      <c r="D14" s="261" t="s">
        <v>164</v>
      </c>
    </row>
    <row r="15" spans="1:4" x14ac:dyDescent="0.25">
      <c r="A15" s="258" t="s">
        <v>143</v>
      </c>
      <c r="B15" s="262">
        <f>SUM('Schiessanlage Leistung erfassen'!L121:L122)</f>
        <v>0</v>
      </c>
      <c r="C15" s="262">
        <f>SUM('Schiessanlage Leistung erfassen'!M121)</f>
        <v>0</v>
      </c>
      <c r="D15" s="262">
        <f>SUM('Schiessanlage Leistung erfassen'!M$122)</f>
        <v>0</v>
      </c>
    </row>
    <row r="16" spans="1:4" x14ac:dyDescent="0.25">
      <c r="A16" s="258" t="s">
        <v>144</v>
      </c>
      <c r="B16" s="262">
        <f>SUM('Schiessanlage Leistung erfassen'!N121:N122)</f>
        <v>0</v>
      </c>
      <c r="C16" s="262">
        <f>SUM('Schiessanlage Leistung erfassen'!O121)</f>
        <v>0</v>
      </c>
      <c r="D16" s="262">
        <f>SUM('Schiessanlage Leistung erfassen'!O$122)</f>
        <v>0</v>
      </c>
    </row>
    <row r="17" spans="1:4" x14ac:dyDescent="0.25">
      <c r="A17" s="258" t="s">
        <v>165</v>
      </c>
      <c r="B17" s="262">
        <f>SUM('Schiessanlage Leistung erfassen'!P121:P122)</f>
        <v>0</v>
      </c>
      <c r="C17" s="262">
        <f>SUM('Schiessanlage Leistung erfassen'!Q121)</f>
        <v>0</v>
      </c>
      <c r="D17" s="262">
        <f>SUM('Schiessanlage Leistung erfassen'!Q$122)</f>
        <v>0</v>
      </c>
    </row>
    <row r="18" spans="1:4" x14ac:dyDescent="0.25">
      <c r="A18" s="253"/>
      <c r="B18" s="253"/>
      <c r="C18" s="253"/>
      <c r="D18" s="253"/>
    </row>
    <row r="19" spans="1:4" x14ac:dyDescent="0.25">
      <c r="A19" s="258"/>
      <c r="B19" s="259" t="s">
        <v>162</v>
      </c>
      <c r="C19" s="476" t="s">
        <v>161</v>
      </c>
      <c r="D19" s="476"/>
    </row>
    <row r="20" spans="1:4" x14ac:dyDescent="0.25">
      <c r="A20" s="260">
        <f>B3+2</f>
        <v>45294</v>
      </c>
      <c r="B20" s="261"/>
      <c r="C20" s="261" t="s">
        <v>163</v>
      </c>
      <c r="D20" s="261" t="s">
        <v>164</v>
      </c>
    </row>
    <row r="21" spans="1:4" x14ac:dyDescent="0.25">
      <c r="A21" s="258" t="s">
        <v>143</v>
      </c>
      <c r="B21" s="262">
        <f>SUM('Schiessanlage Leistung erfassen'!S121:S122)</f>
        <v>0</v>
      </c>
      <c r="C21" s="262">
        <f>SUM('Schiessanlage Leistung erfassen'!T121)</f>
        <v>0</v>
      </c>
      <c r="D21" s="262">
        <f>SUM('Schiessanlage Leistung erfassen'!T$122)</f>
        <v>0</v>
      </c>
    </row>
    <row r="22" spans="1:4" x14ac:dyDescent="0.25">
      <c r="A22" s="258" t="s">
        <v>144</v>
      </c>
      <c r="B22" s="262">
        <f>SUM('Schiessanlage Leistung erfassen'!U121:U122)</f>
        <v>0</v>
      </c>
      <c r="C22" s="262">
        <f>SUM('Schiessanlage Leistung erfassen'!V121)</f>
        <v>0</v>
      </c>
      <c r="D22" s="262">
        <f>SUM('Schiessanlage Leistung erfassen'!V$122)</f>
        <v>0</v>
      </c>
    </row>
    <row r="23" spans="1:4" x14ac:dyDescent="0.25">
      <c r="A23" s="258" t="s">
        <v>165</v>
      </c>
      <c r="B23" s="262">
        <f>SUM('Schiessanlage Leistung erfassen'!W121:W122)</f>
        <v>0</v>
      </c>
      <c r="C23" s="262">
        <f>SUM('Schiessanlage Leistung erfassen'!X121)</f>
        <v>0</v>
      </c>
      <c r="D23" s="262">
        <f>SUM('Schiessanlage Leistung erfassen'!X$122)</f>
        <v>0</v>
      </c>
    </row>
    <row r="24" spans="1:4" x14ac:dyDescent="0.25">
      <c r="A24" s="253"/>
      <c r="B24" s="253"/>
      <c r="C24" s="253"/>
      <c r="D24" s="253"/>
    </row>
    <row r="25" spans="1:4" x14ac:dyDescent="0.25">
      <c r="A25" s="258"/>
      <c r="B25" s="259" t="s">
        <v>162</v>
      </c>
      <c r="C25" s="476" t="s">
        <v>161</v>
      </c>
      <c r="D25" s="476"/>
    </row>
    <row r="26" spans="1:4" x14ac:dyDescent="0.25">
      <c r="A26" s="260">
        <f>B3+3</f>
        <v>45295</v>
      </c>
      <c r="B26" s="261"/>
      <c r="C26" s="261" t="s">
        <v>163</v>
      </c>
      <c r="D26" s="261" t="s">
        <v>164</v>
      </c>
    </row>
    <row r="27" spans="1:4" x14ac:dyDescent="0.25">
      <c r="A27" s="258" t="s">
        <v>143</v>
      </c>
      <c r="B27" s="262">
        <f>SUM('Schiessanlage Leistung erfassen'!Z121:Z122)</f>
        <v>0</v>
      </c>
      <c r="C27" s="262">
        <f>SUM('Schiessanlage Leistung erfassen'!AA121)</f>
        <v>0</v>
      </c>
      <c r="D27" s="262">
        <f>SUM('Schiessanlage Leistung erfassen'!AA$122)</f>
        <v>0</v>
      </c>
    </row>
    <row r="28" spans="1:4" x14ac:dyDescent="0.25">
      <c r="A28" s="258" t="s">
        <v>144</v>
      </c>
      <c r="B28" s="262">
        <f>SUM('Schiessanlage Leistung erfassen'!AB121:AB122)</f>
        <v>0</v>
      </c>
      <c r="C28" s="262">
        <f>SUM('Schiessanlage Leistung erfassen'!AC121)</f>
        <v>0</v>
      </c>
      <c r="D28" s="262">
        <f>SUM('Schiessanlage Leistung erfassen'!AC$122)</f>
        <v>0</v>
      </c>
    </row>
    <row r="29" spans="1:4" x14ac:dyDescent="0.25">
      <c r="A29" s="258" t="s">
        <v>165</v>
      </c>
      <c r="B29" s="262">
        <f>SUM('Schiessanlage Leistung erfassen'!AD121:AD122)</f>
        <v>0</v>
      </c>
      <c r="C29" s="262">
        <f>SUM('Schiessanlage Leistung erfassen'!AE121)</f>
        <v>0</v>
      </c>
      <c r="D29" s="262">
        <f>SUM('Schiessanlage Leistung erfassen'!AE$122)</f>
        <v>0</v>
      </c>
    </row>
    <row r="30" spans="1:4" x14ac:dyDescent="0.25">
      <c r="A30" s="253"/>
      <c r="B30" s="253"/>
      <c r="C30" s="253"/>
      <c r="D30" s="253"/>
    </row>
    <row r="31" spans="1:4" x14ac:dyDescent="0.25">
      <c r="A31" s="258"/>
      <c r="B31" s="259" t="s">
        <v>162</v>
      </c>
      <c r="C31" s="476" t="s">
        <v>161</v>
      </c>
      <c r="D31" s="476"/>
    </row>
    <row r="32" spans="1:4" x14ac:dyDescent="0.25">
      <c r="A32" s="260">
        <f>B3+4</f>
        <v>45296</v>
      </c>
      <c r="B32" s="261"/>
      <c r="C32" s="261" t="s">
        <v>163</v>
      </c>
      <c r="D32" s="261" t="s">
        <v>164</v>
      </c>
    </row>
    <row r="33" spans="1:4" x14ac:dyDescent="0.25">
      <c r="A33" s="258" t="s">
        <v>143</v>
      </c>
      <c r="B33" s="262">
        <f>SUM('Schiessanlage Leistung erfassen'!AG121:AG122)</f>
        <v>0</v>
      </c>
      <c r="C33" s="262">
        <f>SUM('Schiessanlage Leistung erfassen'!AH121)</f>
        <v>0</v>
      </c>
      <c r="D33" s="262">
        <f>SUM('Schiessanlage Leistung erfassen'!AH$122)</f>
        <v>0</v>
      </c>
    </row>
    <row r="34" spans="1:4" x14ac:dyDescent="0.25">
      <c r="A34" s="258" t="s">
        <v>144</v>
      </c>
      <c r="B34" s="262">
        <f>SUM('Schiessanlage Leistung erfassen'!AI121:AI122)</f>
        <v>0</v>
      </c>
      <c r="C34" s="262">
        <f>SUM('Schiessanlage Leistung erfassen'!AJ121)</f>
        <v>0</v>
      </c>
      <c r="D34" s="262">
        <f>SUM('Schiessanlage Leistung erfassen'!AJ$122)</f>
        <v>0</v>
      </c>
    </row>
    <row r="35" spans="1:4" x14ac:dyDescent="0.25">
      <c r="A35" s="258" t="s">
        <v>165</v>
      </c>
      <c r="B35" s="262">
        <f>SUM('Schiessanlage Leistung erfassen'!AK121:AK122)</f>
        <v>0</v>
      </c>
      <c r="C35" s="262">
        <f>SUM('Schiessanlage Leistung erfassen'!AL121)</f>
        <v>0</v>
      </c>
      <c r="D35" s="262">
        <f>SUM('Schiessanlage Leistung erfassen'!AL$122)</f>
        <v>0</v>
      </c>
    </row>
    <row r="36" spans="1:4" x14ac:dyDescent="0.25">
      <c r="A36" s="253"/>
      <c r="B36" s="253"/>
      <c r="C36" s="253"/>
      <c r="D36" s="253"/>
    </row>
    <row r="37" spans="1:4" x14ac:dyDescent="0.25">
      <c r="A37" s="258"/>
      <c r="B37" s="259" t="s">
        <v>162</v>
      </c>
      <c r="C37" s="476" t="s">
        <v>161</v>
      </c>
      <c r="D37" s="476"/>
    </row>
    <row r="38" spans="1:4" x14ac:dyDescent="0.25">
      <c r="A38" s="260">
        <f>B3+5</f>
        <v>45297</v>
      </c>
      <c r="B38" s="261"/>
      <c r="C38" s="261" t="s">
        <v>163</v>
      </c>
      <c r="D38" s="261" t="s">
        <v>164</v>
      </c>
    </row>
    <row r="39" spans="1:4" x14ac:dyDescent="0.25">
      <c r="A39" s="258" t="s">
        <v>143</v>
      </c>
      <c r="B39" s="262">
        <f>SUM('Schiessanlage Leistung erfassen'!AN121:AN122)</f>
        <v>0</v>
      </c>
      <c r="C39" s="262">
        <f>SUM('Schiessanlage Leistung erfassen'!AO121)</f>
        <v>0</v>
      </c>
      <c r="D39" s="262">
        <f>SUM('Schiessanlage Leistung erfassen'!AO$122)</f>
        <v>0</v>
      </c>
    </row>
    <row r="40" spans="1:4" x14ac:dyDescent="0.25">
      <c r="A40" s="258" t="s">
        <v>144</v>
      </c>
      <c r="B40" s="262">
        <f>SUM('Schiessanlage Leistung erfassen'!AP121:AP122)</f>
        <v>0</v>
      </c>
      <c r="C40" s="262">
        <f>SUM('Schiessanlage Leistung erfassen'!AQ121)</f>
        <v>0</v>
      </c>
      <c r="D40" s="262">
        <f>SUM('Schiessanlage Leistung erfassen'!AQ$122)</f>
        <v>0</v>
      </c>
    </row>
    <row r="41" spans="1:4" x14ac:dyDescent="0.25">
      <c r="A41" s="258" t="s">
        <v>165</v>
      </c>
      <c r="B41" s="262">
        <f>SUM('Schiessanlage Leistung erfassen'!AR121:AR122)</f>
        <v>0</v>
      </c>
      <c r="C41" s="262">
        <f>SUM('Schiessanlage Leistung erfassen'!AS121)</f>
        <v>0</v>
      </c>
      <c r="D41" s="262">
        <f>SUM('Schiessanlage Leistung erfassen'!AS$122)</f>
        <v>0</v>
      </c>
    </row>
    <row r="42" spans="1:4" x14ac:dyDescent="0.25">
      <c r="A42" s="253"/>
      <c r="B42" s="253"/>
      <c r="C42" s="253"/>
      <c r="D42" s="253"/>
    </row>
    <row r="43" spans="1:4" x14ac:dyDescent="0.25">
      <c r="A43" s="258"/>
      <c r="B43" s="259" t="s">
        <v>162</v>
      </c>
      <c r="C43" s="476" t="s">
        <v>161</v>
      </c>
      <c r="D43" s="476"/>
    </row>
    <row r="44" spans="1:4" x14ac:dyDescent="0.25">
      <c r="A44" s="260">
        <f>B3+6</f>
        <v>45298</v>
      </c>
      <c r="B44" s="261"/>
      <c r="C44" s="261" t="s">
        <v>163</v>
      </c>
      <c r="D44" s="261" t="s">
        <v>164</v>
      </c>
    </row>
    <row r="45" spans="1:4" x14ac:dyDescent="0.25">
      <c r="A45" s="258" t="s">
        <v>143</v>
      </c>
      <c r="B45" s="262">
        <f>SUM('Schiessanlage Leistung erfassen'!AU121:AU122)</f>
        <v>0</v>
      </c>
      <c r="C45" s="262">
        <f>SUM('Schiessanlage Leistung erfassen'!AV121)</f>
        <v>0</v>
      </c>
      <c r="D45" s="262">
        <f>SUM('Schiessanlage Leistung erfassen'!AV$122)</f>
        <v>0</v>
      </c>
    </row>
    <row r="46" spans="1:4" x14ac:dyDescent="0.25">
      <c r="A46" s="258" t="s">
        <v>144</v>
      </c>
      <c r="B46" s="262">
        <f>SUM('Schiessanlage Leistung erfassen'!AW121:AW122)</f>
        <v>0</v>
      </c>
      <c r="C46" s="262">
        <f>SUM('Schiessanlage Leistung erfassen'!AX121)</f>
        <v>0</v>
      </c>
      <c r="D46" s="262">
        <f>SUM('Schiessanlage Leistung erfassen'!AX$122)</f>
        <v>0</v>
      </c>
    </row>
    <row r="47" spans="1:4" x14ac:dyDescent="0.25">
      <c r="A47" s="258" t="s">
        <v>165</v>
      </c>
      <c r="B47" s="262">
        <f>SUM('Schiessanlage Leistung erfassen'!AY121:AY122)</f>
        <v>0</v>
      </c>
      <c r="C47" s="262">
        <f>SUM('Schiessanlage Leistung erfassen'!AZ121)</f>
        <v>0</v>
      </c>
      <c r="D47" s="262">
        <f>SUM('Schiessanlage Leistung erfassen'!AZ$122)</f>
        <v>0</v>
      </c>
    </row>
    <row r="49" spans="1:4" x14ac:dyDescent="0.25">
      <c r="A49" s="258"/>
      <c r="B49" s="259" t="s">
        <v>162</v>
      </c>
      <c r="C49" s="476" t="s">
        <v>161</v>
      </c>
      <c r="D49" s="476"/>
    </row>
    <row r="50" spans="1:4" x14ac:dyDescent="0.25">
      <c r="A50" s="260">
        <f>B3+7</f>
        <v>45299</v>
      </c>
      <c r="B50" s="261"/>
      <c r="C50" s="261" t="s">
        <v>163</v>
      </c>
      <c r="D50" s="261" t="s">
        <v>164</v>
      </c>
    </row>
    <row r="51" spans="1:4" x14ac:dyDescent="0.25">
      <c r="A51" s="258" t="s">
        <v>143</v>
      </c>
      <c r="B51" s="262">
        <f>SUM('Schiessanlage Leistung erfassen'!BB121:BB122)</f>
        <v>0</v>
      </c>
      <c r="C51" s="262">
        <f>SUM('Schiessanlage Leistung erfassen'!BC121)</f>
        <v>0</v>
      </c>
      <c r="D51" s="262">
        <f>SUM('Schiessanlage Leistung erfassen'!BC$122)</f>
        <v>0</v>
      </c>
    </row>
    <row r="52" spans="1:4" x14ac:dyDescent="0.25">
      <c r="A52" s="258" t="s">
        <v>144</v>
      </c>
      <c r="B52" s="262">
        <f>SUM('Schiessanlage Leistung erfassen'!BD121:BD122)</f>
        <v>0</v>
      </c>
      <c r="C52" s="262">
        <f>SUM('Schiessanlage Leistung erfassen'!BE121)</f>
        <v>0</v>
      </c>
      <c r="D52" s="262">
        <f>SUM('Schiessanlage Leistung erfassen'!BE$122)</f>
        <v>0</v>
      </c>
    </row>
    <row r="53" spans="1:4" x14ac:dyDescent="0.25">
      <c r="A53" s="258" t="s">
        <v>165</v>
      </c>
      <c r="B53" s="262">
        <f>SUM('Schiessanlage Leistung erfassen'!BF121:BF122)</f>
        <v>0</v>
      </c>
      <c r="C53" s="262">
        <f>SUM('Schiessanlage Leistung erfassen'!BG121)</f>
        <v>0</v>
      </c>
      <c r="D53" s="262">
        <f>SUM('Schiessanlage Leistung erfassen'!BG$122)</f>
        <v>0</v>
      </c>
    </row>
    <row r="55" spans="1:4" x14ac:dyDescent="0.25">
      <c r="A55" s="258"/>
      <c r="B55" s="259" t="s">
        <v>162</v>
      </c>
      <c r="C55" s="476" t="s">
        <v>161</v>
      </c>
      <c r="D55" s="476"/>
    </row>
    <row r="56" spans="1:4" x14ac:dyDescent="0.25">
      <c r="A56" s="260">
        <f>B3+8</f>
        <v>45300</v>
      </c>
      <c r="B56" s="261"/>
      <c r="C56" s="261" t="s">
        <v>163</v>
      </c>
      <c r="D56" s="261" t="s">
        <v>164</v>
      </c>
    </row>
    <row r="57" spans="1:4" x14ac:dyDescent="0.25">
      <c r="A57" s="258" t="s">
        <v>143</v>
      </c>
      <c r="B57" s="262">
        <f>SUM('Schiessanlage Leistung erfassen'!BI121:BI122)</f>
        <v>0</v>
      </c>
      <c r="C57" s="262">
        <f>SUM('Schiessanlage Leistung erfassen'!BJ121)</f>
        <v>0</v>
      </c>
      <c r="D57" s="262">
        <f>SUM('Schiessanlage Leistung erfassen'!BJ$122)</f>
        <v>0</v>
      </c>
    </row>
    <row r="58" spans="1:4" x14ac:dyDescent="0.25">
      <c r="A58" s="258" t="s">
        <v>144</v>
      </c>
      <c r="B58" s="262">
        <f>SUM('Schiessanlage Leistung erfassen'!BK121:BK122)</f>
        <v>0</v>
      </c>
      <c r="C58" s="262">
        <f>SUM('Schiessanlage Leistung erfassen'!BL121)</f>
        <v>0</v>
      </c>
      <c r="D58" s="262">
        <f>SUM('Schiessanlage Leistung erfassen'!BL$122)</f>
        <v>0</v>
      </c>
    </row>
    <row r="59" spans="1:4" x14ac:dyDescent="0.25">
      <c r="A59" s="263" t="s">
        <v>165</v>
      </c>
      <c r="B59" s="264">
        <f>SUM('Schiessanlage Leistung erfassen'!BM121:BM122)</f>
        <v>0</v>
      </c>
      <c r="C59" s="262">
        <f>SUM('Schiessanlage Leistung erfassen'!BN121)</f>
        <v>0</v>
      </c>
      <c r="D59" s="262">
        <f>SUM('Schiessanlage Leistung erfassen'!BN$122)</f>
        <v>0</v>
      </c>
    </row>
    <row r="60" spans="1:4" x14ac:dyDescent="0.25">
      <c r="A60" s="265"/>
      <c r="B60" s="266"/>
      <c r="C60" s="267"/>
      <c r="D60" s="267"/>
    </row>
    <row r="61" spans="1:4" x14ac:dyDescent="0.25">
      <c r="B61" s="268" t="s">
        <v>167</v>
      </c>
      <c r="C61" s="478" t="s">
        <v>166</v>
      </c>
      <c r="D61" s="478"/>
    </row>
    <row r="62" spans="1:4" x14ac:dyDescent="0.25">
      <c r="B62" s="269"/>
      <c r="C62" s="261" t="s">
        <v>163</v>
      </c>
      <c r="D62" s="261" t="s">
        <v>164</v>
      </c>
    </row>
    <row r="63" spans="1:4" x14ac:dyDescent="0.25">
      <c r="A63" s="252" t="s">
        <v>168</v>
      </c>
      <c r="B63" s="262">
        <f>SUM(B9:B11,B15:B17,B21:B23,B27:B29,B33:B34,B51:B53,B39:B41,B45:B47,B57:B59)</f>
        <v>0</v>
      </c>
      <c r="C63" s="270">
        <f>SUM(C9:C11,C15:C17,C21:C23,C27:C29,C33:C34,C35,C39:C41,C45:C47,C51:C53,C57:C59)</f>
        <v>0</v>
      </c>
      <c r="D63" s="270">
        <f>SUM(D9:D11,D15:D17,D21:D23,D27:D29,D33:D34,D35,D39:D41,D45:D47,D51:D53,D57:D59)</f>
        <v>0</v>
      </c>
    </row>
    <row r="64" spans="1:4" x14ac:dyDescent="0.25">
      <c r="A64" s="252" t="s">
        <v>169</v>
      </c>
      <c r="B64" s="269"/>
      <c r="C64" s="271"/>
      <c r="D64" s="272">
        <f>ROUNDUP(C63+D63,0)</f>
        <v>0</v>
      </c>
    </row>
    <row r="65" spans="1:4" ht="15.75" thickBot="1" x14ac:dyDescent="0.3">
      <c r="A65" s="252" t="s">
        <v>170</v>
      </c>
      <c r="B65" s="273">
        <f>SUM(8*B63)</f>
        <v>0</v>
      </c>
      <c r="C65" s="274">
        <f>SUM(C63:D63)</f>
        <v>0</v>
      </c>
      <c r="D65" s="273">
        <f>SUM(D64*6)</f>
        <v>0</v>
      </c>
    </row>
    <row r="66" spans="1:4" ht="15.75" thickTop="1" x14ac:dyDescent="0.25"/>
  </sheetData>
  <sheetProtection algorithmName="SHA-512" hashValue="RiD0nscGkN6w9JtIatAvYust+q70tm9i915uOKnvFALVT5P1FacBYOzmZS3/o6WrsYEEeg/5aDj3yZ75baDonw==" saltValue="xUTrijYzVhGWStNL1fgzYQ==" spinCount="100000" sheet="1" objects="1" scenarios="1"/>
  <mergeCells count="11">
    <mergeCell ref="C37:D37"/>
    <mergeCell ref="C43:D43"/>
    <mergeCell ref="C49:D49"/>
    <mergeCell ref="C61:D61"/>
    <mergeCell ref="C55:D55"/>
    <mergeCell ref="C31:D31"/>
    <mergeCell ref="A1:D1"/>
    <mergeCell ref="C7:D7"/>
    <mergeCell ref="C13:D13"/>
    <mergeCell ref="C19:D19"/>
    <mergeCell ref="C25:D25"/>
  </mergeCells>
  <pageMargins left="0.98425196850393704" right="0.19685039370078741" top="0.27559055118110237" bottom="0.39370078740157483" header="0.19685039370078741" footer="0.19685039370078741"/>
  <pageSetup paperSize="9" scale="82" orientation="portrait" r:id="rId1"/>
  <headerFooter>
    <oddFooter>&amp;L&amp;8&amp;Z&amp;F/ 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FB2F2-84CE-4FD0-9C11-0CDA56C400A7}">
  <sheetPr>
    <tabColor theme="0" tint="-0.499984740745262"/>
    <pageSetUpPr fitToPage="1"/>
  </sheetPr>
  <dimension ref="A2:BX122"/>
  <sheetViews>
    <sheetView showGridLines="0" zoomScale="55" zoomScaleNormal="55" workbookViewId="0">
      <pane xSplit="3" ySplit="9" topLeftCell="D10" activePane="bottomRight" state="frozen"/>
      <selection activeCell="I18" sqref="I18:I19"/>
      <selection pane="topRight" activeCell="I18" sqref="I18:I19"/>
      <selection pane="bottomLeft" activeCell="I18" sqref="I18:I19"/>
      <selection pane="bottomRight" activeCell="B11" sqref="B11:B12"/>
    </sheetView>
  </sheetViews>
  <sheetFormatPr baseColWidth="10" defaultRowHeight="12.75" x14ac:dyDescent="0.2"/>
  <cols>
    <col min="1" max="1" width="3.85546875" style="56" customWidth="1"/>
    <col min="2" max="2" width="18.85546875" style="56" customWidth="1"/>
    <col min="3" max="3" width="15" style="56" customWidth="1"/>
    <col min="4" max="4" width="7.28515625" style="56" customWidth="1"/>
    <col min="5" max="10" width="5.7109375" style="56" customWidth="1"/>
    <col min="11" max="11" width="5.7109375" style="249" customWidth="1"/>
    <col min="12" max="17" width="5.7109375" style="56" customWidth="1"/>
    <col min="18" max="18" width="5.7109375" style="249" customWidth="1"/>
    <col min="19" max="24" width="5.7109375" style="56" customWidth="1"/>
    <col min="25" max="25" width="5.7109375" style="249" customWidth="1"/>
    <col min="26" max="31" width="5.7109375" style="56" customWidth="1"/>
    <col min="32" max="32" width="5.85546875" style="249" customWidth="1"/>
    <col min="33" max="38" width="5.7109375" style="56" customWidth="1"/>
    <col min="39" max="39" width="5.85546875" style="249" customWidth="1"/>
    <col min="40" max="45" width="5.7109375" style="56" customWidth="1"/>
    <col min="46" max="46" width="5.85546875" style="249" customWidth="1"/>
    <col min="47" max="52" width="5.7109375" style="56" customWidth="1"/>
    <col min="53" max="53" width="5.85546875" style="249" customWidth="1"/>
    <col min="54" max="59" width="5.7109375" style="56" customWidth="1"/>
    <col min="60" max="60" width="5.85546875" style="249" customWidth="1"/>
    <col min="61" max="66" width="5.7109375" style="56" customWidth="1"/>
    <col min="67" max="67" width="5.85546875" style="249" customWidth="1"/>
    <col min="68" max="73" width="5.7109375" style="56" customWidth="1"/>
    <col min="74" max="74" width="5.85546875" style="249" customWidth="1"/>
    <col min="75" max="16384" width="11.42578125" style="56"/>
  </cols>
  <sheetData>
    <row r="2" spans="1:76" x14ac:dyDescent="0.2">
      <c r="B2" s="56" t="s">
        <v>46</v>
      </c>
      <c r="C2" s="472" t="str">
        <f>(Grunddaten!A5)</f>
        <v>TV Muster</v>
      </c>
      <c r="D2" s="472"/>
      <c r="E2" s="472"/>
      <c r="F2" s="472"/>
      <c r="G2" s="56" t="s">
        <v>47</v>
      </c>
      <c r="H2" s="163"/>
      <c r="I2" s="472">
        <f>(Grunddaten!D5)</f>
        <v>11111</v>
      </c>
      <c r="J2" s="472"/>
      <c r="L2" s="48" t="s">
        <v>139</v>
      </c>
    </row>
    <row r="3" spans="1:76" ht="5.25" customHeight="1" x14ac:dyDescent="0.2"/>
    <row r="4" spans="1:76" x14ac:dyDescent="0.2">
      <c r="B4" s="96" t="s">
        <v>48</v>
      </c>
      <c r="L4" s="56" t="s">
        <v>140</v>
      </c>
    </row>
    <row r="5" spans="1:76" x14ac:dyDescent="0.2">
      <c r="B5" s="56" t="s">
        <v>10</v>
      </c>
      <c r="C5" s="472" t="str">
        <f>(Grunddaten!A9)</f>
        <v>Mustermann</v>
      </c>
      <c r="D5" s="472"/>
      <c r="E5" s="472"/>
      <c r="F5" s="472"/>
      <c r="G5" s="56" t="s">
        <v>11</v>
      </c>
      <c r="H5" s="163"/>
      <c r="I5" s="472" t="str">
        <f>(Grunddaten!D9)</f>
        <v>Max</v>
      </c>
      <c r="J5" s="472"/>
      <c r="L5" s="56" t="s">
        <v>141</v>
      </c>
    </row>
    <row r="6" spans="1:76" ht="13.5" thickBot="1" x14ac:dyDescent="0.25">
      <c r="E6" s="45"/>
      <c r="F6" s="45"/>
      <c r="G6" s="45"/>
      <c r="H6" s="45"/>
      <c r="I6" s="45"/>
      <c r="J6" s="45"/>
      <c r="K6" s="275"/>
      <c r="L6" s="45"/>
      <c r="M6" s="45"/>
      <c r="N6" s="45"/>
      <c r="O6" s="45"/>
      <c r="P6" s="45"/>
      <c r="Q6" s="45"/>
      <c r="R6" s="275"/>
    </row>
    <row r="7" spans="1:76" s="284" customFormat="1" ht="15" customHeight="1" thickTop="1" x14ac:dyDescent="0.2">
      <c r="A7" s="276"/>
      <c r="B7" s="277"/>
      <c r="C7" s="278"/>
      <c r="D7" s="521" t="s">
        <v>142</v>
      </c>
      <c r="E7" s="279"/>
      <c r="F7" s="516">
        <f>(Grunddaten!A15)</f>
        <v>45292</v>
      </c>
      <c r="G7" s="516"/>
      <c r="H7" s="280"/>
      <c r="I7" s="517">
        <f>(Grunddaten!A15)</f>
        <v>45292</v>
      </c>
      <c r="J7" s="517"/>
      <c r="K7" s="281"/>
      <c r="L7" s="282"/>
      <c r="M7" s="516">
        <f>(F7+1)</f>
        <v>45293</v>
      </c>
      <c r="N7" s="516"/>
      <c r="O7" s="283"/>
      <c r="P7" s="517">
        <f>(I7+1)</f>
        <v>45293</v>
      </c>
      <c r="Q7" s="517"/>
      <c r="R7" s="281"/>
      <c r="S7" s="282"/>
      <c r="T7" s="516">
        <f>(M7+1)</f>
        <v>45294</v>
      </c>
      <c r="U7" s="516"/>
      <c r="V7" s="280"/>
      <c r="W7" s="517">
        <f>(P7+1)</f>
        <v>45294</v>
      </c>
      <c r="X7" s="517"/>
      <c r="Y7" s="281"/>
      <c r="Z7" s="282"/>
      <c r="AA7" s="516">
        <f>(T7+1)</f>
        <v>45295</v>
      </c>
      <c r="AB7" s="516"/>
      <c r="AC7" s="280"/>
      <c r="AD7" s="517">
        <f>(W7+1)</f>
        <v>45295</v>
      </c>
      <c r="AE7" s="517"/>
      <c r="AF7" s="281"/>
      <c r="AG7" s="282"/>
      <c r="AH7" s="516">
        <f>(AA7+1)</f>
        <v>45296</v>
      </c>
      <c r="AI7" s="516"/>
      <c r="AJ7" s="280"/>
      <c r="AK7" s="517">
        <f>(AD7+1)</f>
        <v>45296</v>
      </c>
      <c r="AL7" s="517"/>
      <c r="AM7" s="281"/>
      <c r="AN7" s="282"/>
      <c r="AO7" s="516">
        <f>(AH7+1)</f>
        <v>45297</v>
      </c>
      <c r="AP7" s="516"/>
      <c r="AQ7" s="280"/>
      <c r="AR7" s="517">
        <f>(AK7+1)</f>
        <v>45297</v>
      </c>
      <c r="AS7" s="517"/>
      <c r="AT7" s="281"/>
      <c r="AU7" s="282"/>
      <c r="AV7" s="516">
        <f>(AO7+1)</f>
        <v>45298</v>
      </c>
      <c r="AW7" s="516"/>
      <c r="AX7" s="280"/>
      <c r="AY7" s="517">
        <f>(AR7+1)</f>
        <v>45298</v>
      </c>
      <c r="AZ7" s="517"/>
      <c r="BA7" s="281"/>
      <c r="BB7" s="282"/>
      <c r="BC7" s="516">
        <f>(AV7+1)</f>
        <v>45299</v>
      </c>
      <c r="BD7" s="516"/>
      <c r="BE7" s="280"/>
      <c r="BF7" s="517">
        <f>(AY7+1)</f>
        <v>45299</v>
      </c>
      <c r="BG7" s="517"/>
      <c r="BH7" s="281"/>
      <c r="BI7" s="282"/>
      <c r="BJ7" s="516">
        <f>(BC7+1)</f>
        <v>45300</v>
      </c>
      <c r="BK7" s="516"/>
      <c r="BL7" s="280"/>
      <c r="BM7" s="517">
        <f>(BF7+1)</f>
        <v>45300</v>
      </c>
      <c r="BN7" s="517"/>
      <c r="BO7" s="406"/>
      <c r="BP7" s="543" t="s">
        <v>171</v>
      </c>
      <c r="BQ7" s="544"/>
      <c r="BR7" s="544"/>
      <c r="BS7" s="544"/>
      <c r="BT7" s="544"/>
      <c r="BU7" s="544"/>
      <c r="BV7" s="545"/>
      <c r="BW7" s="428" t="s">
        <v>10</v>
      </c>
      <c r="BX7" s="429" t="s">
        <v>11</v>
      </c>
    </row>
    <row r="8" spans="1:76" s="163" customFormat="1" ht="15" customHeight="1" x14ac:dyDescent="0.2">
      <c r="A8" s="285"/>
      <c r="C8" s="286"/>
      <c r="D8" s="521"/>
      <c r="E8" s="461" t="s">
        <v>143</v>
      </c>
      <c r="F8" s="462"/>
      <c r="G8" s="503" t="s">
        <v>144</v>
      </c>
      <c r="H8" s="465"/>
      <c r="I8" s="462" t="s">
        <v>145</v>
      </c>
      <c r="J8" s="462"/>
      <c r="K8" s="504"/>
      <c r="L8" s="461" t="s">
        <v>143</v>
      </c>
      <c r="M8" s="462"/>
      <c r="N8" s="503" t="s">
        <v>144</v>
      </c>
      <c r="O8" s="465"/>
      <c r="P8" s="462" t="s">
        <v>145</v>
      </c>
      <c r="Q8" s="462"/>
      <c r="R8" s="504"/>
      <c r="S8" s="461" t="s">
        <v>143</v>
      </c>
      <c r="T8" s="462"/>
      <c r="U8" s="503" t="s">
        <v>144</v>
      </c>
      <c r="V8" s="465"/>
      <c r="W8" s="462" t="s">
        <v>145</v>
      </c>
      <c r="X8" s="462"/>
      <c r="Y8" s="504"/>
      <c r="Z8" s="461" t="s">
        <v>143</v>
      </c>
      <c r="AA8" s="462"/>
      <c r="AB8" s="503" t="s">
        <v>144</v>
      </c>
      <c r="AC8" s="465"/>
      <c r="AD8" s="462" t="s">
        <v>145</v>
      </c>
      <c r="AE8" s="462"/>
      <c r="AF8" s="504"/>
      <c r="AG8" s="461" t="s">
        <v>143</v>
      </c>
      <c r="AH8" s="462"/>
      <c r="AI8" s="503" t="s">
        <v>144</v>
      </c>
      <c r="AJ8" s="465"/>
      <c r="AK8" s="462" t="s">
        <v>145</v>
      </c>
      <c r="AL8" s="462"/>
      <c r="AM8" s="504"/>
      <c r="AN8" s="461" t="s">
        <v>143</v>
      </c>
      <c r="AO8" s="462"/>
      <c r="AP8" s="503" t="s">
        <v>144</v>
      </c>
      <c r="AQ8" s="465"/>
      <c r="AR8" s="462" t="s">
        <v>145</v>
      </c>
      <c r="AS8" s="462"/>
      <c r="AT8" s="504"/>
      <c r="AU8" s="461" t="s">
        <v>143</v>
      </c>
      <c r="AV8" s="462"/>
      <c r="AW8" s="503" t="s">
        <v>144</v>
      </c>
      <c r="AX8" s="465"/>
      <c r="AY8" s="462" t="s">
        <v>145</v>
      </c>
      <c r="AZ8" s="462"/>
      <c r="BA8" s="504"/>
      <c r="BB8" s="461" t="s">
        <v>143</v>
      </c>
      <c r="BC8" s="462"/>
      <c r="BD8" s="503" t="s">
        <v>144</v>
      </c>
      <c r="BE8" s="465"/>
      <c r="BF8" s="462" t="s">
        <v>145</v>
      </c>
      <c r="BG8" s="462"/>
      <c r="BH8" s="504"/>
      <c r="BI8" s="461" t="s">
        <v>143</v>
      </c>
      <c r="BJ8" s="462"/>
      <c r="BK8" s="503" t="s">
        <v>144</v>
      </c>
      <c r="BL8" s="465"/>
      <c r="BM8" s="462" t="s">
        <v>145</v>
      </c>
      <c r="BN8" s="462"/>
      <c r="BO8" s="470"/>
      <c r="BP8" s="529" t="s">
        <v>143</v>
      </c>
      <c r="BQ8" s="470"/>
      <c r="BR8" s="503" t="s">
        <v>144</v>
      </c>
      <c r="BS8" s="530"/>
      <c r="BT8" s="470" t="s">
        <v>145</v>
      </c>
      <c r="BU8" s="470"/>
      <c r="BV8" s="504"/>
      <c r="BW8" s="408"/>
      <c r="BX8" s="409"/>
    </row>
    <row r="9" spans="1:76" ht="89.25" customHeight="1" thickBot="1" x14ac:dyDescent="0.25">
      <c r="A9" s="287"/>
      <c r="B9" s="103" t="s">
        <v>10</v>
      </c>
      <c r="C9" s="288" t="s">
        <v>11</v>
      </c>
      <c r="D9" s="522"/>
      <c r="E9" s="289" t="s">
        <v>146</v>
      </c>
      <c r="F9" s="290" t="s">
        <v>147</v>
      </c>
      <c r="G9" s="289" t="s">
        <v>146</v>
      </c>
      <c r="H9" s="290" t="s">
        <v>147</v>
      </c>
      <c r="I9" s="289" t="s">
        <v>146</v>
      </c>
      <c r="J9" s="290" t="s">
        <v>147</v>
      </c>
      <c r="K9" s="291" t="s">
        <v>148</v>
      </c>
      <c r="L9" s="289" t="s">
        <v>146</v>
      </c>
      <c r="M9" s="290" t="s">
        <v>147</v>
      </c>
      <c r="N9" s="289" t="s">
        <v>146</v>
      </c>
      <c r="O9" s="292" t="s">
        <v>147</v>
      </c>
      <c r="P9" s="289" t="s">
        <v>146</v>
      </c>
      <c r="Q9" s="290" t="s">
        <v>147</v>
      </c>
      <c r="R9" s="291" t="s">
        <v>148</v>
      </c>
      <c r="S9" s="289" t="s">
        <v>146</v>
      </c>
      <c r="T9" s="290" t="s">
        <v>147</v>
      </c>
      <c r="U9" s="289" t="s">
        <v>146</v>
      </c>
      <c r="V9" s="292" t="s">
        <v>147</v>
      </c>
      <c r="W9" s="289" t="s">
        <v>146</v>
      </c>
      <c r="X9" s="290" t="s">
        <v>147</v>
      </c>
      <c r="Y9" s="291" t="s">
        <v>148</v>
      </c>
      <c r="Z9" s="289" t="s">
        <v>146</v>
      </c>
      <c r="AA9" s="290" t="s">
        <v>147</v>
      </c>
      <c r="AB9" s="289" t="s">
        <v>146</v>
      </c>
      <c r="AC9" s="290" t="s">
        <v>147</v>
      </c>
      <c r="AD9" s="289" t="s">
        <v>146</v>
      </c>
      <c r="AE9" s="290" t="s">
        <v>147</v>
      </c>
      <c r="AF9" s="293" t="s">
        <v>148</v>
      </c>
      <c r="AG9" s="289" t="s">
        <v>146</v>
      </c>
      <c r="AH9" s="290" t="s">
        <v>147</v>
      </c>
      <c r="AI9" s="289" t="s">
        <v>146</v>
      </c>
      <c r="AJ9" s="290" t="s">
        <v>147</v>
      </c>
      <c r="AK9" s="289" t="s">
        <v>146</v>
      </c>
      <c r="AL9" s="290" t="s">
        <v>147</v>
      </c>
      <c r="AM9" s="293" t="s">
        <v>148</v>
      </c>
      <c r="AN9" s="289" t="s">
        <v>146</v>
      </c>
      <c r="AO9" s="290" t="s">
        <v>147</v>
      </c>
      <c r="AP9" s="289" t="s">
        <v>146</v>
      </c>
      <c r="AQ9" s="290" t="s">
        <v>147</v>
      </c>
      <c r="AR9" s="289" t="s">
        <v>146</v>
      </c>
      <c r="AS9" s="290" t="s">
        <v>147</v>
      </c>
      <c r="AT9" s="293" t="s">
        <v>148</v>
      </c>
      <c r="AU9" s="289" t="s">
        <v>146</v>
      </c>
      <c r="AV9" s="290" t="s">
        <v>147</v>
      </c>
      <c r="AW9" s="289" t="s">
        <v>146</v>
      </c>
      <c r="AX9" s="290" t="s">
        <v>147</v>
      </c>
      <c r="AY9" s="289" t="s">
        <v>146</v>
      </c>
      <c r="AZ9" s="290" t="s">
        <v>147</v>
      </c>
      <c r="BA9" s="293" t="s">
        <v>148</v>
      </c>
      <c r="BB9" s="289" t="s">
        <v>146</v>
      </c>
      <c r="BC9" s="290" t="s">
        <v>147</v>
      </c>
      <c r="BD9" s="289" t="s">
        <v>146</v>
      </c>
      <c r="BE9" s="290" t="s">
        <v>147</v>
      </c>
      <c r="BF9" s="289" t="s">
        <v>146</v>
      </c>
      <c r="BG9" s="290" t="s">
        <v>147</v>
      </c>
      <c r="BH9" s="293" t="s">
        <v>148</v>
      </c>
      <c r="BI9" s="289" t="s">
        <v>146</v>
      </c>
      <c r="BJ9" s="290" t="s">
        <v>147</v>
      </c>
      <c r="BK9" s="289" t="s">
        <v>146</v>
      </c>
      <c r="BL9" s="290" t="s">
        <v>147</v>
      </c>
      <c r="BM9" s="289" t="s">
        <v>146</v>
      </c>
      <c r="BN9" s="290" t="s">
        <v>147</v>
      </c>
      <c r="BO9" s="291" t="s">
        <v>148</v>
      </c>
      <c r="BP9" s="410" t="s">
        <v>146</v>
      </c>
      <c r="BQ9" s="290" t="s">
        <v>147</v>
      </c>
      <c r="BR9" s="289" t="s">
        <v>146</v>
      </c>
      <c r="BS9" s="290" t="s">
        <v>147</v>
      </c>
      <c r="BT9" s="289" t="s">
        <v>146</v>
      </c>
      <c r="BU9" s="290" t="s">
        <v>147</v>
      </c>
      <c r="BV9" s="293" t="s">
        <v>148</v>
      </c>
      <c r="BW9" s="411"/>
      <c r="BX9" s="412"/>
    </row>
    <row r="10" spans="1:76" s="305" customFormat="1" thickBot="1" x14ac:dyDescent="0.25">
      <c r="A10" s="294"/>
      <c r="B10" s="295" t="s">
        <v>149</v>
      </c>
      <c r="C10" s="296"/>
      <c r="D10" s="297"/>
      <c r="E10" s="298" t="s">
        <v>156</v>
      </c>
      <c r="F10" s="299"/>
      <c r="G10" s="300"/>
      <c r="H10" s="301">
        <v>2</v>
      </c>
      <c r="I10" s="302"/>
      <c r="J10" s="303">
        <v>3.5</v>
      </c>
      <c r="K10" s="304">
        <v>50</v>
      </c>
      <c r="L10" s="298"/>
      <c r="M10" s="299"/>
      <c r="N10" s="300"/>
      <c r="O10" s="301"/>
      <c r="P10" s="302"/>
      <c r="Q10" s="303"/>
      <c r="R10" s="304"/>
      <c r="S10" s="298"/>
      <c r="T10" s="299"/>
      <c r="U10" s="300"/>
      <c r="V10" s="301"/>
      <c r="W10" s="302"/>
      <c r="X10" s="303"/>
      <c r="Y10" s="304"/>
      <c r="Z10" s="298"/>
      <c r="AA10" s="299"/>
      <c r="AB10" s="300"/>
      <c r="AC10" s="301"/>
      <c r="AD10" s="302"/>
      <c r="AE10" s="303"/>
      <c r="AF10" s="304"/>
      <c r="AG10" s="298"/>
      <c r="AH10" s="299"/>
      <c r="AI10" s="300"/>
      <c r="AJ10" s="301"/>
      <c r="AK10" s="302"/>
      <c r="AL10" s="303"/>
      <c r="AM10" s="304"/>
      <c r="AN10" s="298"/>
      <c r="AO10" s="299"/>
      <c r="AP10" s="300"/>
      <c r="AQ10" s="301"/>
      <c r="AR10" s="302"/>
      <c r="AS10" s="303"/>
      <c r="AT10" s="304"/>
      <c r="AU10" s="298"/>
      <c r="AV10" s="299"/>
      <c r="AW10" s="300"/>
      <c r="AX10" s="301"/>
      <c r="AY10" s="302"/>
      <c r="AZ10" s="303"/>
      <c r="BA10" s="304"/>
      <c r="BB10" s="298"/>
      <c r="BC10" s="299"/>
      <c r="BD10" s="300"/>
      <c r="BE10" s="301"/>
      <c r="BF10" s="302"/>
      <c r="BG10" s="303"/>
      <c r="BH10" s="304"/>
      <c r="BI10" s="298"/>
      <c r="BJ10" s="299"/>
      <c r="BK10" s="300"/>
      <c r="BL10" s="301"/>
      <c r="BM10" s="302"/>
      <c r="BN10" s="303"/>
      <c r="BO10" s="407"/>
      <c r="BP10" s="413"/>
      <c r="BQ10" s="299"/>
      <c r="BR10" s="300"/>
      <c r="BS10" s="301"/>
      <c r="BT10" s="302"/>
      <c r="BU10" s="303"/>
      <c r="BV10" s="304"/>
      <c r="BW10" s="414"/>
      <c r="BX10" s="415"/>
    </row>
    <row r="11" spans="1:76" s="307" customFormat="1" ht="18.75" customHeight="1" x14ac:dyDescent="0.2">
      <c r="A11" s="518">
        <f>(Teilnehmerliste!A20)</f>
        <v>1</v>
      </c>
      <c r="B11" s="519">
        <f>(Teilnehmerliste!B20)</f>
        <v>0</v>
      </c>
      <c r="C11" s="520">
        <f>(Teilnehmerliste!C20)</f>
        <v>0</v>
      </c>
      <c r="D11" s="306" t="s">
        <v>150</v>
      </c>
      <c r="E11" s="515"/>
      <c r="F11" s="168"/>
      <c r="G11" s="515"/>
      <c r="H11" s="169"/>
      <c r="I11" s="515"/>
      <c r="J11" s="170"/>
      <c r="K11" s="501"/>
      <c r="L11" s="515"/>
      <c r="M11" s="168"/>
      <c r="N11" s="515"/>
      <c r="O11" s="169"/>
      <c r="P11" s="515"/>
      <c r="Q11" s="170"/>
      <c r="R11" s="501"/>
      <c r="S11" s="515"/>
      <c r="T11" s="168"/>
      <c r="U11" s="515"/>
      <c r="V11" s="169"/>
      <c r="W11" s="515"/>
      <c r="X11" s="170"/>
      <c r="Y11" s="501"/>
      <c r="Z11" s="515"/>
      <c r="AA11" s="168"/>
      <c r="AB11" s="515"/>
      <c r="AC11" s="169"/>
      <c r="AD11" s="515"/>
      <c r="AE11" s="170"/>
      <c r="AF11" s="501"/>
      <c r="AG11" s="515"/>
      <c r="AH11" s="168"/>
      <c r="AI11" s="515"/>
      <c r="AJ11" s="169"/>
      <c r="AK11" s="515"/>
      <c r="AL11" s="170"/>
      <c r="AM11" s="501"/>
      <c r="AN11" s="515"/>
      <c r="AO11" s="168"/>
      <c r="AP11" s="515"/>
      <c r="AQ11" s="169"/>
      <c r="AR11" s="515"/>
      <c r="AS11" s="170"/>
      <c r="AT11" s="501"/>
      <c r="AU11" s="515"/>
      <c r="AV11" s="168"/>
      <c r="AW11" s="515"/>
      <c r="AX11" s="169"/>
      <c r="AY11" s="515"/>
      <c r="AZ11" s="170"/>
      <c r="BA11" s="501"/>
      <c r="BB11" s="515"/>
      <c r="BC11" s="168"/>
      <c r="BD11" s="515"/>
      <c r="BE11" s="169"/>
      <c r="BF11" s="515"/>
      <c r="BG11" s="170"/>
      <c r="BH11" s="501"/>
      <c r="BI11" s="515"/>
      <c r="BJ11" s="168"/>
      <c r="BK11" s="515"/>
      <c r="BL11" s="169"/>
      <c r="BM11" s="515"/>
      <c r="BN11" s="170"/>
      <c r="BO11" s="523"/>
      <c r="BP11" s="531"/>
      <c r="BQ11" s="168"/>
      <c r="BR11" s="515"/>
      <c r="BS11" s="169"/>
      <c r="BT11" s="515"/>
      <c r="BU11" s="170"/>
      <c r="BV11" s="501"/>
      <c r="BW11" s="519">
        <f>(Teilnehmerliste!B20)</f>
        <v>0</v>
      </c>
      <c r="BX11" s="546">
        <f>(Teilnehmerliste!C20)</f>
        <v>0</v>
      </c>
    </row>
    <row r="12" spans="1:76" s="307" customFormat="1" ht="18.75" customHeight="1" x14ac:dyDescent="0.2">
      <c r="A12" s="506"/>
      <c r="B12" s="508"/>
      <c r="C12" s="510"/>
      <c r="D12" s="308" t="s">
        <v>151</v>
      </c>
      <c r="E12" s="484"/>
      <c r="F12" s="171"/>
      <c r="G12" s="484"/>
      <c r="H12" s="172"/>
      <c r="I12" s="484"/>
      <c r="J12" s="173"/>
      <c r="K12" s="502"/>
      <c r="L12" s="484"/>
      <c r="M12" s="171"/>
      <c r="N12" s="484"/>
      <c r="O12" s="172"/>
      <c r="P12" s="484"/>
      <c r="Q12" s="173"/>
      <c r="R12" s="513"/>
      <c r="S12" s="484"/>
      <c r="T12" s="171"/>
      <c r="U12" s="484"/>
      <c r="V12" s="172"/>
      <c r="W12" s="484"/>
      <c r="X12" s="173"/>
      <c r="Y12" s="502"/>
      <c r="Z12" s="484"/>
      <c r="AA12" s="171"/>
      <c r="AB12" s="484"/>
      <c r="AC12" s="172"/>
      <c r="AD12" s="484"/>
      <c r="AE12" s="173"/>
      <c r="AF12" s="502"/>
      <c r="AG12" s="484"/>
      <c r="AH12" s="171"/>
      <c r="AI12" s="484"/>
      <c r="AJ12" s="172"/>
      <c r="AK12" s="484"/>
      <c r="AL12" s="173"/>
      <c r="AM12" s="502"/>
      <c r="AN12" s="484"/>
      <c r="AO12" s="171"/>
      <c r="AP12" s="484"/>
      <c r="AQ12" s="172"/>
      <c r="AR12" s="484"/>
      <c r="AS12" s="173"/>
      <c r="AT12" s="502"/>
      <c r="AU12" s="484"/>
      <c r="AV12" s="171"/>
      <c r="AW12" s="484"/>
      <c r="AX12" s="172"/>
      <c r="AY12" s="484"/>
      <c r="AZ12" s="173"/>
      <c r="BA12" s="502"/>
      <c r="BB12" s="484"/>
      <c r="BC12" s="171"/>
      <c r="BD12" s="484"/>
      <c r="BE12" s="172"/>
      <c r="BF12" s="484"/>
      <c r="BG12" s="173"/>
      <c r="BH12" s="502"/>
      <c r="BI12" s="484"/>
      <c r="BJ12" s="171"/>
      <c r="BK12" s="484"/>
      <c r="BL12" s="172"/>
      <c r="BM12" s="484"/>
      <c r="BN12" s="173"/>
      <c r="BO12" s="524"/>
      <c r="BP12" s="532"/>
      <c r="BQ12" s="416"/>
      <c r="BR12" s="484"/>
      <c r="BS12" s="417"/>
      <c r="BT12" s="484"/>
      <c r="BU12" s="418"/>
      <c r="BV12" s="488"/>
      <c r="BW12" s="508"/>
      <c r="BX12" s="547"/>
    </row>
    <row r="13" spans="1:76" s="307" customFormat="1" ht="18.75" customHeight="1" x14ac:dyDescent="0.2">
      <c r="A13" s="506">
        <f>(Teilnehmerliste!A21)</f>
        <v>2</v>
      </c>
      <c r="B13" s="508">
        <f>(Teilnehmerliste!B21)</f>
        <v>0</v>
      </c>
      <c r="C13" s="510">
        <f>(Teilnehmerliste!C21)</f>
        <v>0</v>
      </c>
      <c r="D13" s="309" t="s">
        <v>150</v>
      </c>
      <c r="E13" s="481"/>
      <c r="F13" s="174"/>
      <c r="G13" s="481"/>
      <c r="H13" s="175"/>
      <c r="I13" s="481"/>
      <c r="J13" s="176"/>
      <c r="K13" s="498"/>
      <c r="L13" s="481"/>
      <c r="M13" s="174"/>
      <c r="N13" s="481"/>
      <c r="O13" s="175"/>
      <c r="P13" s="481"/>
      <c r="Q13" s="176"/>
      <c r="R13" s="491"/>
      <c r="S13" s="481"/>
      <c r="T13" s="174"/>
      <c r="U13" s="481"/>
      <c r="V13" s="175"/>
      <c r="W13" s="481"/>
      <c r="X13" s="176"/>
      <c r="Y13" s="498"/>
      <c r="Z13" s="481"/>
      <c r="AA13" s="174"/>
      <c r="AB13" s="481"/>
      <c r="AC13" s="175"/>
      <c r="AD13" s="481"/>
      <c r="AE13" s="176"/>
      <c r="AF13" s="498"/>
      <c r="AG13" s="481"/>
      <c r="AH13" s="174"/>
      <c r="AI13" s="481"/>
      <c r="AJ13" s="175"/>
      <c r="AK13" s="481"/>
      <c r="AL13" s="176"/>
      <c r="AM13" s="498"/>
      <c r="AN13" s="481"/>
      <c r="AO13" s="174"/>
      <c r="AP13" s="481"/>
      <c r="AQ13" s="175"/>
      <c r="AR13" s="481"/>
      <c r="AS13" s="176"/>
      <c r="AT13" s="498"/>
      <c r="AU13" s="481"/>
      <c r="AV13" s="174"/>
      <c r="AW13" s="481"/>
      <c r="AX13" s="175"/>
      <c r="AY13" s="481"/>
      <c r="AZ13" s="176"/>
      <c r="BA13" s="498"/>
      <c r="BB13" s="481"/>
      <c r="BC13" s="174"/>
      <c r="BD13" s="481"/>
      <c r="BE13" s="175"/>
      <c r="BF13" s="481"/>
      <c r="BG13" s="176"/>
      <c r="BH13" s="498"/>
      <c r="BI13" s="481"/>
      <c r="BJ13" s="174"/>
      <c r="BK13" s="481"/>
      <c r="BL13" s="175"/>
      <c r="BM13" s="481"/>
      <c r="BN13" s="176"/>
      <c r="BO13" s="525"/>
      <c r="BP13" s="533"/>
      <c r="BQ13" s="419"/>
      <c r="BR13" s="535"/>
      <c r="BS13" s="420"/>
      <c r="BT13" s="535"/>
      <c r="BU13" s="421"/>
      <c r="BV13" s="536"/>
      <c r="BW13" s="508">
        <f>(Teilnehmerliste!B21)</f>
        <v>0</v>
      </c>
      <c r="BX13" s="547">
        <f>(Teilnehmerliste!C21)</f>
        <v>0</v>
      </c>
    </row>
    <row r="14" spans="1:76" s="307" customFormat="1" ht="18.75" customHeight="1" x14ac:dyDescent="0.2">
      <c r="A14" s="506"/>
      <c r="B14" s="508"/>
      <c r="C14" s="510"/>
      <c r="D14" s="310" t="s">
        <v>151</v>
      </c>
      <c r="E14" s="482"/>
      <c r="F14" s="177"/>
      <c r="G14" s="482"/>
      <c r="H14" s="178"/>
      <c r="I14" s="482"/>
      <c r="J14" s="179"/>
      <c r="K14" s="486"/>
      <c r="L14" s="482"/>
      <c r="M14" s="177"/>
      <c r="N14" s="482"/>
      <c r="O14" s="178"/>
      <c r="P14" s="482"/>
      <c r="Q14" s="179"/>
      <c r="R14" s="512"/>
      <c r="S14" s="482"/>
      <c r="T14" s="177"/>
      <c r="U14" s="482"/>
      <c r="V14" s="178"/>
      <c r="W14" s="482"/>
      <c r="X14" s="179"/>
      <c r="Y14" s="486"/>
      <c r="Z14" s="482"/>
      <c r="AA14" s="177"/>
      <c r="AB14" s="482"/>
      <c r="AC14" s="178"/>
      <c r="AD14" s="482"/>
      <c r="AE14" s="179"/>
      <c r="AF14" s="486"/>
      <c r="AG14" s="482"/>
      <c r="AH14" s="177"/>
      <c r="AI14" s="482"/>
      <c r="AJ14" s="178"/>
      <c r="AK14" s="482"/>
      <c r="AL14" s="179"/>
      <c r="AM14" s="486"/>
      <c r="AN14" s="482"/>
      <c r="AO14" s="177"/>
      <c r="AP14" s="482"/>
      <c r="AQ14" s="178"/>
      <c r="AR14" s="482"/>
      <c r="AS14" s="179"/>
      <c r="AT14" s="486"/>
      <c r="AU14" s="482"/>
      <c r="AV14" s="177"/>
      <c r="AW14" s="482"/>
      <c r="AX14" s="178"/>
      <c r="AY14" s="482"/>
      <c r="AZ14" s="179"/>
      <c r="BA14" s="486"/>
      <c r="BB14" s="482"/>
      <c r="BC14" s="177"/>
      <c r="BD14" s="482"/>
      <c r="BE14" s="178"/>
      <c r="BF14" s="482"/>
      <c r="BG14" s="179"/>
      <c r="BH14" s="486"/>
      <c r="BI14" s="482"/>
      <c r="BJ14" s="177"/>
      <c r="BK14" s="482"/>
      <c r="BL14" s="178"/>
      <c r="BM14" s="482"/>
      <c r="BN14" s="179"/>
      <c r="BO14" s="526"/>
      <c r="BP14" s="534"/>
      <c r="BQ14" s="422"/>
      <c r="BR14" s="482"/>
      <c r="BS14" s="423"/>
      <c r="BT14" s="482"/>
      <c r="BU14" s="424"/>
      <c r="BV14" s="486"/>
      <c r="BW14" s="508"/>
      <c r="BX14" s="547"/>
    </row>
    <row r="15" spans="1:76" s="307" customFormat="1" ht="18.75" customHeight="1" x14ac:dyDescent="0.2">
      <c r="A15" s="506">
        <f>(Teilnehmerliste!A22)</f>
        <v>3</v>
      </c>
      <c r="B15" s="508">
        <f>(Teilnehmerliste!B22)</f>
        <v>0</v>
      </c>
      <c r="C15" s="510">
        <f>(Teilnehmerliste!C22)</f>
        <v>0</v>
      </c>
      <c r="D15" s="311" t="s">
        <v>150</v>
      </c>
      <c r="E15" s="483"/>
      <c r="F15" s="180"/>
      <c r="G15" s="483"/>
      <c r="H15" s="181"/>
      <c r="I15" s="483"/>
      <c r="J15" s="182"/>
      <c r="K15" s="499"/>
      <c r="L15" s="483"/>
      <c r="M15" s="180"/>
      <c r="N15" s="483"/>
      <c r="O15" s="181"/>
      <c r="P15" s="483"/>
      <c r="Q15" s="182"/>
      <c r="R15" s="492"/>
      <c r="S15" s="483"/>
      <c r="T15" s="180"/>
      <c r="U15" s="483"/>
      <c r="V15" s="181"/>
      <c r="W15" s="483"/>
      <c r="X15" s="182"/>
      <c r="Y15" s="499"/>
      <c r="Z15" s="483"/>
      <c r="AA15" s="180"/>
      <c r="AB15" s="483"/>
      <c r="AC15" s="181"/>
      <c r="AD15" s="483"/>
      <c r="AE15" s="182"/>
      <c r="AF15" s="499"/>
      <c r="AG15" s="483"/>
      <c r="AH15" s="180"/>
      <c r="AI15" s="483"/>
      <c r="AJ15" s="181"/>
      <c r="AK15" s="483"/>
      <c r="AL15" s="182"/>
      <c r="AM15" s="499"/>
      <c r="AN15" s="483"/>
      <c r="AO15" s="180"/>
      <c r="AP15" s="483"/>
      <c r="AQ15" s="181"/>
      <c r="AR15" s="483"/>
      <c r="AS15" s="182"/>
      <c r="AT15" s="499"/>
      <c r="AU15" s="483"/>
      <c r="AV15" s="180"/>
      <c r="AW15" s="483"/>
      <c r="AX15" s="181"/>
      <c r="AY15" s="483"/>
      <c r="AZ15" s="182"/>
      <c r="BA15" s="499"/>
      <c r="BB15" s="483"/>
      <c r="BC15" s="180"/>
      <c r="BD15" s="483"/>
      <c r="BE15" s="181"/>
      <c r="BF15" s="483"/>
      <c r="BG15" s="182"/>
      <c r="BH15" s="499"/>
      <c r="BI15" s="483"/>
      <c r="BJ15" s="180"/>
      <c r="BK15" s="483"/>
      <c r="BL15" s="181"/>
      <c r="BM15" s="483"/>
      <c r="BN15" s="182"/>
      <c r="BO15" s="527"/>
      <c r="BP15" s="537"/>
      <c r="BQ15" s="180"/>
      <c r="BR15" s="538"/>
      <c r="BS15" s="181"/>
      <c r="BT15" s="538"/>
      <c r="BU15" s="182"/>
      <c r="BV15" s="539"/>
      <c r="BW15" s="508">
        <f>(Teilnehmerliste!B22)</f>
        <v>0</v>
      </c>
      <c r="BX15" s="547">
        <f>(Teilnehmerliste!C22)</f>
        <v>0</v>
      </c>
    </row>
    <row r="16" spans="1:76" s="307" customFormat="1" ht="18.75" customHeight="1" x14ac:dyDescent="0.2">
      <c r="A16" s="506"/>
      <c r="B16" s="508"/>
      <c r="C16" s="510"/>
      <c r="D16" s="308" t="s">
        <v>151</v>
      </c>
      <c r="E16" s="484"/>
      <c r="F16" s="171"/>
      <c r="G16" s="484"/>
      <c r="H16" s="172"/>
      <c r="I16" s="484"/>
      <c r="J16" s="173"/>
      <c r="K16" s="502"/>
      <c r="L16" s="484"/>
      <c r="M16" s="171"/>
      <c r="N16" s="484"/>
      <c r="O16" s="172"/>
      <c r="P16" s="484"/>
      <c r="Q16" s="173"/>
      <c r="R16" s="513"/>
      <c r="S16" s="484"/>
      <c r="T16" s="171"/>
      <c r="U16" s="484"/>
      <c r="V16" s="172"/>
      <c r="W16" s="484"/>
      <c r="X16" s="173"/>
      <c r="Y16" s="502"/>
      <c r="Z16" s="484"/>
      <c r="AA16" s="171"/>
      <c r="AB16" s="484"/>
      <c r="AC16" s="172"/>
      <c r="AD16" s="484"/>
      <c r="AE16" s="173"/>
      <c r="AF16" s="502"/>
      <c r="AG16" s="484"/>
      <c r="AH16" s="171"/>
      <c r="AI16" s="484"/>
      <c r="AJ16" s="172"/>
      <c r="AK16" s="484"/>
      <c r="AL16" s="173"/>
      <c r="AM16" s="502"/>
      <c r="AN16" s="484"/>
      <c r="AO16" s="171"/>
      <c r="AP16" s="484"/>
      <c r="AQ16" s="172"/>
      <c r="AR16" s="484"/>
      <c r="AS16" s="173"/>
      <c r="AT16" s="502"/>
      <c r="AU16" s="484"/>
      <c r="AV16" s="171"/>
      <c r="AW16" s="484"/>
      <c r="AX16" s="172"/>
      <c r="AY16" s="484"/>
      <c r="AZ16" s="173"/>
      <c r="BA16" s="502"/>
      <c r="BB16" s="484"/>
      <c r="BC16" s="171"/>
      <c r="BD16" s="484"/>
      <c r="BE16" s="172"/>
      <c r="BF16" s="484"/>
      <c r="BG16" s="173"/>
      <c r="BH16" s="502"/>
      <c r="BI16" s="484"/>
      <c r="BJ16" s="171"/>
      <c r="BK16" s="484"/>
      <c r="BL16" s="172"/>
      <c r="BM16" s="484"/>
      <c r="BN16" s="173"/>
      <c r="BO16" s="524"/>
      <c r="BP16" s="532"/>
      <c r="BQ16" s="416"/>
      <c r="BR16" s="484"/>
      <c r="BS16" s="417"/>
      <c r="BT16" s="484"/>
      <c r="BU16" s="418"/>
      <c r="BV16" s="488"/>
      <c r="BW16" s="508"/>
      <c r="BX16" s="547"/>
    </row>
    <row r="17" spans="1:76" s="307" customFormat="1" ht="18.75" customHeight="1" x14ac:dyDescent="0.2">
      <c r="A17" s="506">
        <f>(Teilnehmerliste!A23)</f>
        <v>4</v>
      </c>
      <c r="B17" s="508">
        <f>(Teilnehmerliste!B23)</f>
        <v>0</v>
      </c>
      <c r="C17" s="510">
        <f>(Teilnehmerliste!C23)</f>
        <v>0</v>
      </c>
      <c r="D17" s="309" t="s">
        <v>150</v>
      </c>
      <c r="E17" s="481"/>
      <c r="F17" s="174"/>
      <c r="G17" s="481"/>
      <c r="H17" s="175"/>
      <c r="I17" s="481"/>
      <c r="J17" s="176"/>
      <c r="K17" s="498"/>
      <c r="L17" s="481"/>
      <c r="M17" s="174"/>
      <c r="N17" s="481"/>
      <c r="O17" s="175"/>
      <c r="P17" s="481"/>
      <c r="Q17" s="176"/>
      <c r="R17" s="491"/>
      <c r="S17" s="481"/>
      <c r="T17" s="174"/>
      <c r="U17" s="481"/>
      <c r="V17" s="175"/>
      <c r="W17" s="481"/>
      <c r="X17" s="176"/>
      <c r="Y17" s="498"/>
      <c r="Z17" s="481"/>
      <c r="AA17" s="174"/>
      <c r="AB17" s="481"/>
      <c r="AC17" s="175"/>
      <c r="AD17" s="481"/>
      <c r="AE17" s="176"/>
      <c r="AF17" s="498"/>
      <c r="AG17" s="481"/>
      <c r="AH17" s="174"/>
      <c r="AI17" s="481"/>
      <c r="AJ17" s="175"/>
      <c r="AK17" s="481"/>
      <c r="AL17" s="176"/>
      <c r="AM17" s="498"/>
      <c r="AN17" s="481"/>
      <c r="AO17" s="174"/>
      <c r="AP17" s="481"/>
      <c r="AQ17" s="175"/>
      <c r="AR17" s="481"/>
      <c r="AS17" s="176"/>
      <c r="AT17" s="498"/>
      <c r="AU17" s="481"/>
      <c r="AV17" s="174"/>
      <c r="AW17" s="481"/>
      <c r="AX17" s="175"/>
      <c r="AY17" s="481"/>
      <c r="AZ17" s="176"/>
      <c r="BA17" s="498"/>
      <c r="BB17" s="481"/>
      <c r="BC17" s="174"/>
      <c r="BD17" s="481"/>
      <c r="BE17" s="175"/>
      <c r="BF17" s="481"/>
      <c r="BG17" s="176"/>
      <c r="BH17" s="498"/>
      <c r="BI17" s="481"/>
      <c r="BJ17" s="174"/>
      <c r="BK17" s="481"/>
      <c r="BL17" s="175"/>
      <c r="BM17" s="481"/>
      <c r="BN17" s="176"/>
      <c r="BO17" s="525"/>
      <c r="BP17" s="533"/>
      <c r="BQ17" s="419"/>
      <c r="BR17" s="535"/>
      <c r="BS17" s="420"/>
      <c r="BT17" s="535"/>
      <c r="BU17" s="421"/>
      <c r="BV17" s="536"/>
      <c r="BW17" s="508">
        <f>(Teilnehmerliste!B23)</f>
        <v>0</v>
      </c>
      <c r="BX17" s="547">
        <f>(Teilnehmerliste!C23)</f>
        <v>0</v>
      </c>
    </row>
    <row r="18" spans="1:76" s="307" customFormat="1" ht="18.75" customHeight="1" x14ac:dyDescent="0.2">
      <c r="A18" s="506"/>
      <c r="B18" s="508"/>
      <c r="C18" s="510"/>
      <c r="D18" s="310" t="s">
        <v>151</v>
      </c>
      <c r="E18" s="482"/>
      <c r="F18" s="177"/>
      <c r="G18" s="482"/>
      <c r="H18" s="178"/>
      <c r="I18" s="482"/>
      <c r="J18" s="179"/>
      <c r="K18" s="486"/>
      <c r="L18" s="482"/>
      <c r="M18" s="177"/>
      <c r="N18" s="482"/>
      <c r="O18" s="178"/>
      <c r="P18" s="482"/>
      <c r="Q18" s="179"/>
      <c r="R18" s="512"/>
      <c r="S18" s="482"/>
      <c r="T18" s="177"/>
      <c r="U18" s="482"/>
      <c r="V18" s="178"/>
      <c r="W18" s="482"/>
      <c r="X18" s="179"/>
      <c r="Y18" s="486"/>
      <c r="Z18" s="482"/>
      <c r="AA18" s="177"/>
      <c r="AB18" s="482"/>
      <c r="AC18" s="178"/>
      <c r="AD18" s="482"/>
      <c r="AE18" s="179"/>
      <c r="AF18" s="486"/>
      <c r="AG18" s="482"/>
      <c r="AH18" s="177"/>
      <c r="AI18" s="482"/>
      <c r="AJ18" s="178"/>
      <c r="AK18" s="482"/>
      <c r="AL18" s="179"/>
      <c r="AM18" s="486"/>
      <c r="AN18" s="482"/>
      <c r="AO18" s="177"/>
      <c r="AP18" s="482"/>
      <c r="AQ18" s="178"/>
      <c r="AR18" s="482"/>
      <c r="AS18" s="179"/>
      <c r="AT18" s="486"/>
      <c r="AU18" s="482"/>
      <c r="AV18" s="177"/>
      <c r="AW18" s="482"/>
      <c r="AX18" s="178"/>
      <c r="AY18" s="482"/>
      <c r="AZ18" s="179"/>
      <c r="BA18" s="486"/>
      <c r="BB18" s="482"/>
      <c r="BC18" s="177"/>
      <c r="BD18" s="482"/>
      <c r="BE18" s="178"/>
      <c r="BF18" s="482"/>
      <c r="BG18" s="179"/>
      <c r="BH18" s="486"/>
      <c r="BI18" s="482"/>
      <c r="BJ18" s="177"/>
      <c r="BK18" s="482"/>
      <c r="BL18" s="178"/>
      <c r="BM18" s="482"/>
      <c r="BN18" s="179"/>
      <c r="BO18" s="526"/>
      <c r="BP18" s="534"/>
      <c r="BQ18" s="422"/>
      <c r="BR18" s="482"/>
      <c r="BS18" s="423"/>
      <c r="BT18" s="482"/>
      <c r="BU18" s="424"/>
      <c r="BV18" s="486"/>
      <c r="BW18" s="508"/>
      <c r="BX18" s="547"/>
    </row>
    <row r="19" spans="1:76" s="307" customFormat="1" ht="18.75" customHeight="1" x14ac:dyDescent="0.2">
      <c r="A19" s="506">
        <f>(Teilnehmerliste!A24)</f>
        <v>5</v>
      </c>
      <c r="B19" s="508">
        <f>(Teilnehmerliste!B24)</f>
        <v>0</v>
      </c>
      <c r="C19" s="510">
        <f>(Teilnehmerliste!C24)</f>
        <v>0</v>
      </c>
      <c r="D19" s="311" t="s">
        <v>150</v>
      </c>
      <c r="E19" s="483"/>
      <c r="F19" s="180"/>
      <c r="G19" s="483"/>
      <c r="H19" s="181"/>
      <c r="I19" s="483"/>
      <c r="J19" s="182"/>
      <c r="K19" s="499"/>
      <c r="L19" s="483"/>
      <c r="M19" s="180"/>
      <c r="N19" s="483"/>
      <c r="O19" s="181"/>
      <c r="P19" s="483"/>
      <c r="Q19" s="182"/>
      <c r="R19" s="492"/>
      <c r="S19" s="483"/>
      <c r="T19" s="180"/>
      <c r="U19" s="483"/>
      <c r="V19" s="181"/>
      <c r="W19" s="483"/>
      <c r="X19" s="182"/>
      <c r="Y19" s="499"/>
      <c r="Z19" s="483"/>
      <c r="AA19" s="180"/>
      <c r="AB19" s="483"/>
      <c r="AC19" s="181"/>
      <c r="AD19" s="483"/>
      <c r="AE19" s="182"/>
      <c r="AF19" s="499"/>
      <c r="AG19" s="483"/>
      <c r="AH19" s="180"/>
      <c r="AI19" s="483"/>
      <c r="AJ19" s="181"/>
      <c r="AK19" s="483"/>
      <c r="AL19" s="182"/>
      <c r="AM19" s="499"/>
      <c r="AN19" s="483"/>
      <c r="AO19" s="180"/>
      <c r="AP19" s="483"/>
      <c r="AQ19" s="181"/>
      <c r="AR19" s="483"/>
      <c r="AS19" s="182"/>
      <c r="AT19" s="499"/>
      <c r="AU19" s="483"/>
      <c r="AV19" s="180"/>
      <c r="AW19" s="483"/>
      <c r="AX19" s="181"/>
      <c r="AY19" s="483"/>
      <c r="AZ19" s="182"/>
      <c r="BA19" s="499"/>
      <c r="BB19" s="483"/>
      <c r="BC19" s="180"/>
      <c r="BD19" s="483"/>
      <c r="BE19" s="181"/>
      <c r="BF19" s="483"/>
      <c r="BG19" s="182"/>
      <c r="BH19" s="499"/>
      <c r="BI19" s="483"/>
      <c r="BJ19" s="180"/>
      <c r="BK19" s="483"/>
      <c r="BL19" s="181"/>
      <c r="BM19" s="483"/>
      <c r="BN19" s="182"/>
      <c r="BO19" s="527"/>
      <c r="BP19" s="537"/>
      <c r="BQ19" s="180"/>
      <c r="BR19" s="538"/>
      <c r="BS19" s="181"/>
      <c r="BT19" s="538"/>
      <c r="BU19" s="182"/>
      <c r="BV19" s="539"/>
      <c r="BW19" s="508">
        <f>(Teilnehmerliste!B24)</f>
        <v>0</v>
      </c>
      <c r="BX19" s="547">
        <f>(Teilnehmerliste!C24)</f>
        <v>0</v>
      </c>
    </row>
    <row r="20" spans="1:76" s="307" customFormat="1" ht="18.75" customHeight="1" x14ac:dyDescent="0.2">
      <c r="A20" s="506"/>
      <c r="B20" s="508"/>
      <c r="C20" s="510"/>
      <c r="D20" s="308" t="s">
        <v>151</v>
      </c>
      <c r="E20" s="484"/>
      <c r="F20" s="171"/>
      <c r="G20" s="484"/>
      <c r="H20" s="172"/>
      <c r="I20" s="484"/>
      <c r="J20" s="173"/>
      <c r="K20" s="488"/>
      <c r="L20" s="484"/>
      <c r="M20" s="171"/>
      <c r="N20" s="484"/>
      <c r="O20" s="172"/>
      <c r="P20" s="484"/>
      <c r="Q20" s="173"/>
      <c r="R20" s="513"/>
      <c r="S20" s="484"/>
      <c r="T20" s="171"/>
      <c r="U20" s="484"/>
      <c r="V20" s="172"/>
      <c r="W20" s="484"/>
      <c r="X20" s="173"/>
      <c r="Y20" s="488"/>
      <c r="Z20" s="484"/>
      <c r="AA20" s="171"/>
      <c r="AB20" s="484"/>
      <c r="AC20" s="172"/>
      <c r="AD20" s="484"/>
      <c r="AE20" s="173"/>
      <c r="AF20" s="488"/>
      <c r="AG20" s="484"/>
      <c r="AH20" s="171"/>
      <c r="AI20" s="484"/>
      <c r="AJ20" s="172"/>
      <c r="AK20" s="484"/>
      <c r="AL20" s="173"/>
      <c r="AM20" s="488"/>
      <c r="AN20" s="484"/>
      <c r="AO20" s="171"/>
      <c r="AP20" s="484"/>
      <c r="AQ20" s="172"/>
      <c r="AR20" s="484"/>
      <c r="AS20" s="173"/>
      <c r="AT20" s="488"/>
      <c r="AU20" s="484"/>
      <c r="AV20" s="171"/>
      <c r="AW20" s="484"/>
      <c r="AX20" s="172"/>
      <c r="AY20" s="484"/>
      <c r="AZ20" s="173"/>
      <c r="BA20" s="488"/>
      <c r="BB20" s="484"/>
      <c r="BC20" s="171"/>
      <c r="BD20" s="484"/>
      <c r="BE20" s="172"/>
      <c r="BF20" s="484"/>
      <c r="BG20" s="173"/>
      <c r="BH20" s="488"/>
      <c r="BI20" s="484"/>
      <c r="BJ20" s="171"/>
      <c r="BK20" s="484"/>
      <c r="BL20" s="172"/>
      <c r="BM20" s="484"/>
      <c r="BN20" s="173"/>
      <c r="BO20" s="524"/>
      <c r="BP20" s="532"/>
      <c r="BQ20" s="416"/>
      <c r="BR20" s="484"/>
      <c r="BS20" s="417"/>
      <c r="BT20" s="484"/>
      <c r="BU20" s="418"/>
      <c r="BV20" s="488"/>
      <c r="BW20" s="508"/>
      <c r="BX20" s="547"/>
    </row>
    <row r="21" spans="1:76" s="307" customFormat="1" ht="18.75" customHeight="1" x14ac:dyDescent="0.2">
      <c r="A21" s="506">
        <f>(Teilnehmerliste!A25)</f>
        <v>6</v>
      </c>
      <c r="B21" s="508">
        <f>(Teilnehmerliste!B25)</f>
        <v>0</v>
      </c>
      <c r="C21" s="510">
        <f>(Teilnehmerliste!C25)</f>
        <v>0</v>
      </c>
      <c r="D21" s="309" t="s">
        <v>150</v>
      </c>
      <c r="E21" s="481"/>
      <c r="F21" s="183"/>
      <c r="G21" s="481"/>
      <c r="H21" s="184"/>
      <c r="I21" s="481"/>
      <c r="J21" s="185"/>
      <c r="K21" s="485"/>
      <c r="L21" s="481"/>
      <c r="M21" s="183"/>
      <c r="N21" s="481"/>
      <c r="O21" s="184"/>
      <c r="P21" s="481"/>
      <c r="Q21" s="185"/>
      <c r="R21" s="491"/>
      <c r="S21" s="481"/>
      <c r="T21" s="183"/>
      <c r="U21" s="481"/>
      <c r="V21" s="184"/>
      <c r="W21" s="481"/>
      <c r="X21" s="185"/>
      <c r="Y21" s="485"/>
      <c r="Z21" s="481"/>
      <c r="AA21" s="183"/>
      <c r="AB21" s="481"/>
      <c r="AC21" s="184"/>
      <c r="AD21" s="481"/>
      <c r="AE21" s="185"/>
      <c r="AF21" s="485"/>
      <c r="AG21" s="481"/>
      <c r="AH21" s="183"/>
      <c r="AI21" s="481"/>
      <c r="AJ21" s="184"/>
      <c r="AK21" s="481"/>
      <c r="AL21" s="185"/>
      <c r="AM21" s="485"/>
      <c r="AN21" s="481"/>
      <c r="AO21" s="183"/>
      <c r="AP21" s="481"/>
      <c r="AQ21" s="184"/>
      <c r="AR21" s="481"/>
      <c r="AS21" s="185"/>
      <c r="AT21" s="485"/>
      <c r="AU21" s="481"/>
      <c r="AV21" s="183"/>
      <c r="AW21" s="481"/>
      <c r="AX21" s="184"/>
      <c r="AY21" s="481"/>
      <c r="AZ21" s="185"/>
      <c r="BA21" s="485"/>
      <c r="BB21" s="481"/>
      <c r="BC21" s="183"/>
      <c r="BD21" s="481"/>
      <c r="BE21" s="184"/>
      <c r="BF21" s="481"/>
      <c r="BG21" s="185"/>
      <c r="BH21" s="485"/>
      <c r="BI21" s="481"/>
      <c r="BJ21" s="183"/>
      <c r="BK21" s="481"/>
      <c r="BL21" s="184"/>
      <c r="BM21" s="481"/>
      <c r="BN21" s="185"/>
      <c r="BO21" s="525"/>
      <c r="BP21" s="533"/>
      <c r="BQ21" s="419"/>
      <c r="BR21" s="535"/>
      <c r="BS21" s="420"/>
      <c r="BT21" s="535"/>
      <c r="BU21" s="421"/>
      <c r="BV21" s="536"/>
      <c r="BW21" s="508">
        <f>(Teilnehmerliste!B25)</f>
        <v>0</v>
      </c>
      <c r="BX21" s="547">
        <f>(Teilnehmerliste!C25)</f>
        <v>0</v>
      </c>
    </row>
    <row r="22" spans="1:76" s="307" customFormat="1" ht="18.75" customHeight="1" x14ac:dyDescent="0.2">
      <c r="A22" s="506"/>
      <c r="B22" s="508"/>
      <c r="C22" s="510"/>
      <c r="D22" s="310" t="s">
        <v>151</v>
      </c>
      <c r="E22" s="482"/>
      <c r="F22" s="177"/>
      <c r="G22" s="482"/>
      <c r="H22" s="178"/>
      <c r="I22" s="482"/>
      <c r="J22" s="179"/>
      <c r="K22" s="486"/>
      <c r="L22" s="482"/>
      <c r="M22" s="177"/>
      <c r="N22" s="482"/>
      <c r="O22" s="178"/>
      <c r="P22" s="482"/>
      <c r="Q22" s="179"/>
      <c r="R22" s="512"/>
      <c r="S22" s="482"/>
      <c r="T22" s="177"/>
      <c r="U22" s="482"/>
      <c r="V22" s="178"/>
      <c r="W22" s="482"/>
      <c r="X22" s="179"/>
      <c r="Y22" s="486"/>
      <c r="Z22" s="482"/>
      <c r="AA22" s="177"/>
      <c r="AB22" s="482"/>
      <c r="AC22" s="178"/>
      <c r="AD22" s="482"/>
      <c r="AE22" s="179"/>
      <c r="AF22" s="486"/>
      <c r="AG22" s="482"/>
      <c r="AH22" s="177"/>
      <c r="AI22" s="482"/>
      <c r="AJ22" s="178"/>
      <c r="AK22" s="482"/>
      <c r="AL22" s="179"/>
      <c r="AM22" s="486"/>
      <c r="AN22" s="482"/>
      <c r="AO22" s="177"/>
      <c r="AP22" s="482"/>
      <c r="AQ22" s="178"/>
      <c r="AR22" s="482"/>
      <c r="AS22" s="179"/>
      <c r="AT22" s="486"/>
      <c r="AU22" s="482"/>
      <c r="AV22" s="177"/>
      <c r="AW22" s="482"/>
      <c r="AX22" s="178"/>
      <c r="AY22" s="482"/>
      <c r="AZ22" s="179"/>
      <c r="BA22" s="486"/>
      <c r="BB22" s="482"/>
      <c r="BC22" s="177"/>
      <c r="BD22" s="482"/>
      <c r="BE22" s="178"/>
      <c r="BF22" s="482"/>
      <c r="BG22" s="179"/>
      <c r="BH22" s="486"/>
      <c r="BI22" s="482"/>
      <c r="BJ22" s="177"/>
      <c r="BK22" s="482"/>
      <c r="BL22" s="178"/>
      <c r="BM22" s="482"/>
      <c r="BN22" s="179"/>
      <c r="BO22" s="526"/>
      <c r="BP22" s="534"/>
      <c r="BQ22" s="422"/>
      <c r="BR22" s="482"/>
      <c r="BS22" s="423"/>
      <c r="BT22" s="482"/>
      <c r="BU22" s="424"/>
      <c r="BV22" s="486"/>
      <c r="BW22" s="508"/>
      <c r="BX22" s="547"/>
    </row>
    <row r="23" spans="1:76" s="307" customFormat="1" ht="18.75" customHeight="1" x14ac:dyDescent="0.2">
      <c r="A23" s="506">
        <f>(Teilnehmerliste!A26)</f>
        <v>7</v>
      </c>
      <c r="B23" s="508">
        <f>(Teilnehmerliste!B26)</f>
        <v>0</v>
      </c>
      <c r="C23" s="510">
        <f>(Teilnehmerliste!C26)</f>
        <v>0</v>
      </c>
      <c r="D23" s="312" t="s">
        <v>150</v>
      </c>
      <c r="E23" s="483"/>
      <c r="F23" s="180"/>
      <c r="G23" s="483"/>
      <c r="H23" s="181"/>
      <c r="I23" s="483"/>
      <c r="J23" s="182"/>
      <c r="K23" s="500"/>
      <c r="L23" s="483"/>
      <c r="M23" s="180"/>
      <c r="N23" s="483"/>
      <c r="O23" s="181"/>
      <c r="P23" s="483"/>
      <c r="Q23" s="182"/>
      <c r="R23" s="492"/>
      <c r="S23" s="483"/>
      <c r="T23" s="180"/>
      <c r="U23" s="483"/>
      <c r="V23" s="181"/>
      <c r="W23" s="483"/>
      <c r="X23" s="182"/>
      <c r="Y23" s="500"/>
      <c r="Z23" s="483"/>
      <c r="AA23" s="180"/>
      <c r="AB23" s="483"/>
      <c r="AC23" s="181"/>
      <c r="AD23" s="483"/>
      <c r="AE23" s="182"/>
      <c r="AF23" s="500"/>
      <c r="AG23" s="483"/>
      <c r="AH23" s="180"/>
      <c r="AI23" s="483"/>
      <c r="AJ23" s="181"/>
      <c r="AK23" s="483"/>
      <c r="AL23" s="182"/>
      <c r="AM23" s="500"/>
      <c r="AN23" s="483"/>
      <c r="AO23" s="180"/>
      <c r="AP23" s="483"/>
      <c r="AQ23" s="181"/>
      <c r="AR23" s="483"/>
      <c r="AS23" s="182"/>
      <c r="AT23" s="500"/>
      <c r="AU23" s="483"/>
      <c r="AV23" s="180"/>
      <c r="AW23" s="483"/>
      <c r="AX23" s="181"/>
      <c r="AY23" s="483"/>
      <c r="AZ23" s="182"/>
      <c r="BA23" s="500"/>
      <c r="BB23" s="483"/>
      <c r="BC23" s="180"/>
      <c r="BD23" s="483"/>
      <c r="BE23" s="181"/>
      <c r="BF23" s="483"/>
      <c r="BG23" s="182"/>
      <c r="BH23" s="500"/>
      <c r="BI23" s="483"/>
      <c r="BJ23" s="180"/>
      <c r="BK23" s="483"/>
      <c r="BL23" s="181"/>
      <c r="BM23" s="483"/>
      <c r="BN23" s="182"/>
      <c r="BO23" s="527"/>
      <c r="BP23" s="537"/>
      <c r="BQ23" s="180"/>
      <c r="BR23" s="538"/>
      <c r="BS23" s="181"/>
      <c r="BT23" s="538"/>
      <c r="BU23" s="182"/>
      <c r="BV23" s="539"/>
      <c r="BW23" s="508">
        <f>(Teilnehmerliste!B26)</f>
        <v>0</v>
      </c>
      <c r="BX23" s="547">
        <f>(Teilnehmerliste!C26)</f>
        <v>0</v>
      </c>
    </row>
    <row r="24" spans="1:76" s="307" customFormat="1" ht="18.75" customHeight="1" x14ac:dyDescent="0.2">
      <c r="A24" s="506"/>
      <c r="B24" s="508"/>
      <c r="C24" s="510"/>
      <c r="D24" s="313" t="s">
        <v>151</v>
      </c>
      <c r="E24" s="484"/>
      <c r="F24" s="186"/>
      <c r="G24" s="484"/>
      <c r="H24" s="187"/>
      <c r="I24" s="484"/>
      <c r="J24" s="188"/>
      <c r="K24" s="488"/>
      <c r="L24" s="484"/>
      <c r="M24" s="186"/>
      <c r="N24" s="484"/>
      <c r="O24" s="187"/>
      <c r="P24" s="484"/>
      <c r="Q24" s="188"/>
      <c r="R24" s="513"/>
      <c r="S24" s="484"/>
      <c r="T24" s="186"/>
      <c r="U24" s="484"/>
      <c r="V24" s="187"/>
      <c r="W24" s="484"/>
      <c r="X24" s="188"/>
      <c r="Y24" s="488"/>
      <c r="Z24" s="484"/>
      <c r="AA24" s="186"/>
      <c r="AB24" s="484"/>
      <c r="AC24" s="187"/>
      <c r="AD24" s="484"/>
      <c r="AE24" s="188"/>
      <c r="AF24" s="488"/>
      <c r="AG24" s="484"/>
      <c r="AH24" s="186"/>
      <c r="AI24" s="484"/>
      <c r="AJ24" s="187"/>
      <c r="AK24" s="484"/>
      <c r="AL24" s="188"/>
      <c r="AM24" s="488"/>
      <c r="AN24" s="484"/>
      <c r="AO24" s="186"/>
      <c r="AP24" s="484"/>
      <c r="AQ24" s="187"/>
      <c r="AR24" s="484"/>
      <c r="AS24" s="188"/>
      <c r="AT24" s="488"/>
      <c r="AU24" s="484"/>
      <c r="AV24" s="186"/>
      <c r="AW24" s="484"/>
      <c r="AX24" s="187"/>
      <c r="AY24" s="484"/>
      <c r="AZ24" s="188"/>
      <c r="BA24" s="488"/>
      <c r="BB24" s="484"/>
      <c r="BC24" s="186"/>
      <c r="BD24" s="484"/>
      <c r="BE24" s="187"/>
      <c r="BF24" s="484"/>
      <c r="BG24" s="188"/>
      <c r="BH24" s="488"/>
      <c r="BI24" s="484"/>
      <c r="BJ24" s="186"/>
      <c r="BK24" s="484"/>
      <c r="BL24" s="187"/>
      <c r="BM24" s="484"/>
      <c r="BN24" s="188"/>
      <c r="BO24" s="524"/>
      <c r="BP24" s="532"/>
      <c r="BQ24" s="416"/>
      <c r="BR24" s="484"/>
      <c r="BS24" s="417"/>
      <c r="BT24" s="484"/>
      <c r="BU24" s="418"/>
      <c r="BV24" s="488"/>
      <c r="BW24" s="508"/>
      <c r="BX24" s="547"/>
    </row>
    <row r="25" spans="1:76" s="307" customFormat="1" ht="18.75" customHeight="1" x14ac:dyDescent="0.2">
      <c r="A25" s="506">
        <f>(Teilnehmerliste!A27)</f>
        <v>8</v>
      </c>
      <c r="B25" s="508">
        <f>(Teilnehmerliste!B27)</f>
        <v>0</v>
      </c>
      <c r="C25" s="510">
        <f>(Teilnehmerliste!C27)</f>
        <v>0</v>
      </c>
      <c r="D25" s="309" t="s">
        <v>150</v>
      </c>
      <c r="E25" s="481"/>
      <c r="F25" s="189"/>
      <c r="G25" s="481"/>
      <c r="H25" s="190"/>
      <c r="I25" s="481"/>
      <c r="J25" s="185"/>
      <c r="K25" s="485"/>
      <c r="L25" s="481"/>
      <c r="M25" s="189"/>
      <c r="N25" s="481"/>
      <c r="O25" s="190"/>
      <c r="P25" s="481"/>
      <c r="Q25" s="185"/>
      <c r="R25" s="491"/>
      <c r="S25" s="481"/>
      <c r="T25" s="189"/>
      <c r="U25" s="481"/>
      <c r="V25" s="190"/>
      <c r="W25" s="481"/>
      <c r="X25" s="185"/>
      <c r="Y25" s="485"/>
      <c r="Z25" s="481"/>
      <c r="AA25" s="189"/>
      <c r="AB25" s="481"/>
      <c r="AC25" s="190"/>
      <c r="AD25" s="481"/>
      <c r="AE25" s="185"/>
      <c r="AF25" s="485"/>
      <c r="AG25" s="481"/>
      <c r="AH25" s="189"/>
      <c r="AI25" s="481"/>
      <c r="AJ25" s="190"/>
      <c r="AK25" s="481"/>
      <c r="AL25" s="185"/>
      <c r="AM25" s="485"/>
      <c r="AN25" s="481"/>
      <c r="AO25" s="189"/>
      <c r="AP25" s="481"/>
      <c r="AQ25" s="190"/>
      <c r="AR25" s="481"/>
      <c r="AS25" s="185"/>
      <c r="AT25" s="485"/>
      <c r="AU25" s="481"/>
      <c r="AV25" s="189"/>
      <c r="AW25" s="481"/>
      <c r="AX25" s="190"/>
      <c r="AY25" s="481"/>
      <c r="AZ25" s="185"/>
      <c r="BA25" s="485"/>
      <c r="BB25" s="481"/>
      <c r="BC25" s="189"/>
      <c r="BD25" s="481"/>
      <c r="BE25" s="190"/>
      <c r="BF25" s="481"/>
      <c r="BG25" s="185"/>
      <c r="BH25" s="485"/>
      <c r="BI25" s="481"/>
      <c r="BJ25" s="189"/>
      <c r="BK25" s="481"/>
      <c r="BL25" s="190"/>
      <c r="BM25" s="481"/>
      <c r="BN25" s="185"/>
      <c r="BO25" s="525"/>
      <c r="BP25" s="533"/>
      <c r="BQ25" s="419"/>
      <c r="BR25" s="535"/>
      <c r="BS25" s="420"/>
      <c r="BT25" s="535"/>
      <c r="BU25" s="421"/>
      <c r="BV25" s="536"/>
      <c r="BW25" s="508">
        <f>(Teilnehmerliste!B27)</f>
        <v>0</v>
      </c>
      <c r="BX25" s="547">
        <f>(Teilnehmerliste!C27)</f>
        <v>0</v>
      </c>
    </row>
    <row r="26" spans="1:76" s="307" customFormat="1" ht="18.75" customHeight="1" x14ac:dyDescent="0.2">
      <c r="A26" s="506"/>
      <c r="B26" s="508"/>
      <c r="C26" s="510"/>
      <c r="D26" s="310" t="s">
        <v>151</v>
      </c>
      <c r="E26" s="482"/>
      <c r="F26" s="191"/>
      <c r="G26" s="482"/>
      <c r="H26" s="192"/>
      <c r="I26" s="482"/>
      <c r="J26" s="193"/>
      <c r="K26" s="486"/>
      <c r="L26" s="482"/>
      <c r="M26" s="191"/>
      <c r="N26" s="482"/>
      <c r="O26" s="192"/>
      <c r="P26" s="482"/>
      <c r="Q26" s="193"/>
      <c r="R26" s="512"/>
      <c r="S26" s="482"/>
      <c r="T26" s="191"/>
      <c r="U26" s="482"/>
      <c r="V26" s="192"/>
      <c r="W26" s="482"/>
      <c r="X26" s="193"/>
      <c r="Y26" s="486"/>
      <c r="Z26" s="482"/>
      <c r="AA26" s="191"/>
      <c r="AB26" s="482"/>
      <c r="AC26" s="192"/>
      <c r="AD26" s="482"/>
      <c r="AE26" s="193"/>
      <c r="AF26" s="486"/>
      <c r="AG26" s="482"/>
      <c r="AH26" s="191"/>
      <c r="AI26" s="482"/>
      <c r="AJ26" s="192"/>
      <c r="AK26" s="482"/>
      <c r="AL26" s="193"/>
      <c r="AM26" s="486"/>
      <c r="AN26" s="482"/>
      <c r="AO26" s="191"/>
      <c r="AP26" s="482"/>
      <c r="AQ26" s="192"/>
      <c r="AR26" s="482"/>
      <c r="AS26" s="193"/>
      <c r="AT26" s="486"/>
      <c r="AU26" s="482"/>
      <c r="AV26" s="191"/>
      <c r="AW26" s="482"/>
      <c r="AX26" s="192"/>
      <c r="AY26" s="482"/>
      <c r="AZ26" s="193"/>
      <c r="BA26" s="486"/>
      <c r="BB26" s="482"/>
      <c r="BC26" s="191"/>
      <c r="BD26" s="482"/>
      <c r="BE26" s="192"/>
      <c r="BF26" s="482"/>
      <c r="BG26" s="193"/>
      <c r="BH26" s="486"/>
      <c r="BI26" s="482"/>
      <c r="BJ26" s="191"/>
      <c r="BK26" s="482"/>
      <c r="BL26" s="192"/>
      <c r="BM26" s="482"/>
      <c r="BN26" s="193"/>
      <c r="BO26" s="526"/>
      <c r="BP26" s="534"/>
      <c r="BQ26" s="422"/>
      <c r="BR26" s="482"/>
      <c r="BS26" s="423"/>
      <c r="BT26" s="482"/>
      <c r="BU26" s="424"/>
      <c r="BV26" s="486"/>
      <c r="BW26" s="508"/>
      <c r="BX26" s="547"/>
    </row>
    <row r="27" spans="1:76" s="307" customFormat="1" ht="18.75" customHeight="1" x14ac:dyDescent="0.2">
      <c r="A27" s="506">
        <f>(Teilnehmerliste!A28)</f>
        <v>9</v>
      </c>
      <c r="B27" s="508">
        <f>(Teilnehmerliste!B28)</f>
        <v>0</v>
      </c>
      <c r="C27" s="510">
        <f>(Teilnehmerliste!C28)</f>
        <v>0</v>
      </c>
      <c r="D27" s="312" t="s">
        <v>150</v>
      </c>
      <c r="E27" s="483"/>
      <c r="F27" s="180"/>
      <c r="G27" s="483"/>
      <c r="H27" s="181"/>
      <c r="I27" s="483"/>
      <c r="J27" s="182"/>
      <c r="K27" s="505"/>
      <c r="L27" s="483"/>
      <c r="M27" s="180"/>
      <c r="N27" s="483"/>
      <c r="O27" s="181"/>
      <c r="P27" s="483"/>
      <c r="Q27" s="182"/>
      <c r="R27" s="492"/>
      <c r="S27" s="483"/>
      <c r="T27" s="180"/>
      <c r="U27" s="483"/>
      <c r="V27" s="181"/>
      <c r="W27" s="483"/>
      <c r="X27" s="182"/>
      <c r="Y27" s="505"/>
      <c r="Z27" s="483"/>
      <c r="AA27" s="180"/>
      <c r="AB27" s="483"/>
      <c r="AC27" s="181"/>
      <c r="AD27" s="483"/>
      <c r="AE27" s="182"/>
      <c r="AF27" s="505"/>
      <c r="AG27" s="483"/>
      <c r="AH27" s="180"/>
      <c r="AI27" s="483"/>
      <c r="AJ27" s="181"/>
      <c r="AK27" s="483"/>
      <c r="AL27" s="182"/>
      <c r="AM27" s="505"/>
      <c r="AN27" s="483"/>
      <c r="AO27" s="180"/>
      <c r="AP27" s="483"/>
      <c r="AQ27" s="181"/>
      <c r="AR27" s="483"/>
      <c r="AS27" s="182"/>
      <c r="AT27" s="505"/>
      <c r="AU27" s="483"/>
      <c r="AV27" s="180"/>
      <c r="AW27" s="483"/>
      <c r="AX27" s="181"/>
      <c r="AY27" s="483"/>
      <c r="AZ27" s="182"/>
      <c r="BA27" s="505"/>
      <c r="BB27" s="483"/>
      <c r="BC27" s="180"/>
      <c r="BD27" s="483"/>
      <c r="BE27" s="181"/>
      <c r="BF27" s="483"/>
      <c r="BG27" s="182"/>
      <c r="BH27" s="505"/>
      <c r="BI27" s="483"/>
      <c r="BJ27" s="180"/>
      <c r="BK27" s="483"/>
      <c r="BL27" s="181"/>
      <c r="BM27" s="483"/>
      <c r="BN27" s="182"/>
      <c r="BO27" s="527"/>
      <c r="BP27" s="537"/>
      <c r="BQ27" s="180"/>
      <c r="BR27" s="538"/>
      <c r="BS27" s="181"/>
      <c r="BT27" s="538"/>
      <c r="BU27" s="182"/>
      <c r="BV27" s="539"/>
      <c r="BW27" s="508">
        <f>(Teilnehmerliste!B28)</f>
        <v>0</v>
      </c>
      <c r="BX27" s="547">
        <f>(Teilnehmerliste!C28)</f>
        <v>0</v>
      </c>
    </row>
    <row r="28" spans="1:76" s="307" customFormat="1" ht="18.75" customHeight="1" x14ac:dyDescent="0.2">
      <c r="A28" s="506"/>
      <c r="B28" s="508"/>
      <c r="C28" s="510"/>
      <c r="D28" s="313" t="s">
        <v>151</v>
      </c>
      <c r="E28" s="484"/>
      <c r="F28" s="186"/>
      <c r="G28" s="484"/>
      <c r="H28" s="187"/>
      <c r="I28" s="484"/>
      <c r="J28" s="188"/>
      <c r="K28" s="488"/>
      <c r="L28" s="484"/>
      <c r="M28" s="186"/>
      <c r="N28" s="484"/>
      <c r="O28" s="187"/>
      <c r="P28" s="484"/>
      <c r="Q28" s="188"/>
      <c r="R28" s="513"/>
      <c r="S28" s="484"/>
      <c r="T28" s="186"/>
      <c r="U28" s="484"/>
      <c r="V28" s="187"/>
      <c r="W28" s="484"/>
      <c r="X28" s="188"/>
      <c r="Y28" s="488"/>
      <c r="Z28" s="484"/>
      <c r="AA28" s="186"/>
      <c r="AB28" s="484"/>
      <c r="AC28" s="187"/>
      <c r="AD28" s="484"/>
      <c r="AE28" s="188"/>
      <c r="AF28" s="488"/>
      <c r="AG28" s="484"/>
      <c r="AH28" s="186"/>
      <c r="AI28" s="484"/>
      <c r="AJ28" s="187"/>
      <c r="AK28" s="484"/>
      <c r="AL28" s="188"/>
      <c r="AM28" s="488"/>
      <c r="AN28" s="484"/>
      <c r="AO28" s="186"/>
      <c r="AP28" s="484"/>
      <c r="AQ28" s="187"/>
      <c r="AR28" s="484"/>
      <c r="AS28" s="188"/>
      <c r="AT28" s="488"/>
      <c r="AU28" s="484"/>
      <c r="AV28" s="186"/>
      <c r="AW28" s="484"/>
      <c r="AX28" s="187"/>
      <c r="AY28" s="484"/>
      <c r="AZ28" s="188"/>
      <c r="BA28" s="488"/>
      <c r="BB28" s="484"/>
      <c r="BC28" s="186"/>
      <c r="BD28" s="484"/>
      <c r="BE28" s="187"/>
      <c r="BF28" s="484"/>
      <c r="BG28" s="188"/>
      <c r="BH28" s="488"/>
      <c r="BI28" s="484"/>
      <c r="BJ28" s="186"/>
      <c r="BK28" s="484"/>
      <c r="BL28" s="187"/>
      <c r="BM28" s="484"/>
      <c r="BN28" s="188"/>
      <c r="BO28" s="524"/>
      <c r="BP28" s="532"/>
      <c r="BQ28" s="416"/>
      <c r="BR28" s="484"/>
      <c r="BS28" s="417"/>
      <c r="BT28" s="484"/>
      <c r="BU28" s="418"/>
      <c r="BV28" s="488"/>
      <c r="BW28" s="508"/>
      <c r="BX28" s="547"/>
    </row>
    <row r="29" spans="1:76" s="307" customFormat="1" ht="18.75" customHeight="1" x14ac:dyDescent="0.2">
      <c r="A29" s="506">
        <f>(Teilnehmerliste!A29)</f>
        <v>10</v>
      </c>
      <c r="B29" s="508">
        <f>(Teilnehmerliste!B29)</f>
        <v>0</v>
      </c>
      <c r="C29" s="510">
        <f>(Teilnehmerliste!C29)</f>
        <v>0</v>
      </c>
      <c r="D29" s="309" t="s">
        <v>150</v>
      </c>
      <c r="E29" s="481"/>
      <c r="F29" s="189"/>
      <c r="G29" s="481"/>
      <c r="H29" s="190"/>
      <c r="I29" s="481"/>
      <c r="J29" s="185"/>
      <c r="K29" s="485"/>
      <c r="L29" s="481"/>
      <c r="M29" s="189"/>
      <c r="N29" s="481"/>
      <c r="O29" s="190"/>
      <c r="P29" s="481"/>
      <c r="Q29" s="185"/>
      <c r="R29" s="491"/>
      <c r="S29" s="481"/>
      <c r="T29" s="189"/>
      <c r="U29" s="481"/>
      <c r="V29" s="190"/>
      <c r="W29" s="481"/>
      <c r="X29" s="185"/>
      <c r="Y29" s="485"/>
      <c r="Z29" s="481"/>
      <c r="AA29" s="189"/>
      <c r="AB29" s="481"/>
      <c r="AC29" s="190"/>
      <c r="AD29" s="481"/>
      <c r="AE29" s="185"/>
      <c r="AF29" s="485"/>
      <c r="AG29" s="481"/>
      <c r="AH29" s="189"/>
      <c r="AI29" s="481"/>
      <c r="AJ29" s="190"/>
      <c r="AK29" s="481"/>
      <c r="AL29" s="185"/>
      <c r="AM29" s="485"/>
      <c r="AN29" s="481"/>
      <c r="AO29" s="189"/>
      <c r="AP29" s="481"/>
      <c r="AQ29" s="190"/>
      <c r="AR29" s="481"/>
      <c r="AS29" s="185"/>
      <c r="AT29" s="485"/>
      <c r="AU29" s="481"/>
      <c r="AV29" s="189"/>
      <c r="AW29" s="481"/>
      <c r="AX29" s="190"/>
      <c r="AY29" s="481"/>
      <c r="AZ29" s="185"/>
      <c r="BA29" s="485"/>
      <c r="BB29" s="481"/>
      <c r="BC29" s="189"/>
      <c r="BD29" s="481"/>
      <c r="BE29" s="190"/>
      <c r="BF29" s="481"/>
      <c r="BG29" s="185"/>
      <c r="BH29" s="485"/>
      <c r="BI29" s="481"/>
      <c r="BJ29" s="189"/>
      <c r="BK29" s="481"/>
      <c r="BL29" s="190"/>
      <c r="BM29" s="481"/>
      <c r="BN29" s="185"/>
      <c r="BO29" s="525"/>
      <c r="BP29" s="533"/>
      <c r="BQ29" s="419"/>
      <c r="BR29" s="535"/>
      <c r="BS29" s="420"/>
      <c r="BT29" s="535"/>
      <c r="BU29" s="421"/>
      <c r="BV29" s="536"/>
      <c r="BW29" s="508">
        <f>(Teilnehmerliste!B29)</f>
        <v>0</v>
      </c>
      <c r="BX29" s="547">
        <f>(Teilnehmerliste!C29)</f>
        <v>0</v>
      </c>
    </row>
    <row r="30" spans="1:76" s="307" customFormat="1" ht="18.75" customHeight="1" x14ac:dyDescent="0.2">
      <c r="A30" s="506"/>
      <c r="B30" s="508"/>
      <c r="C30" s="510"/>
      <c r="D30" s="310" t="s">
        <v>151</v>
      </c>
      <c r="E30" s="482"/>
      <c r="F30" s="191"/>
      <c r="G30" s="482"/>
      <c r="H30" s="192"/>
      <c r="I30" s="482"/>
      <c r="J30" s="193"/>
      <c r="K30" s="486"/>
      <c r="L30" s="482"/>
      <c r="M30" s="191"/>
      <c r="N30" s="482"/>
      <c r="O30" s="192"/>
      <c r="P30" s="482"/>
      <c r="Q30" s="193"/>
      <c r="R30" s="512"/>
      <c r="S30" s="482"/>
      <c r="T30" s="191"/>
      <c r="U30" s="482"/>
      <c r="V30" s="192"/>
      <c r="W30" s="482"/>
      <c r="X30" s="193"/>
      <c r="Y30" s="486"/>
      <c r="Z30" s="482"/>
      <c r="AA30" s="191"/>
      <c r="AB30" s="482"/>
      <c r="AC30" s="192"/>
      <c r="AD30" s="482"/>
      <c r="AE30" s="193"/>
      <c r="AF30" s="486"/>
      <c r="AG30" s="482"/>
      <c r="AH30" s="191"/>
      <c r="AI30" s="482"/>
      <c r="AJ30" s="192"/>
      <c r="AK30" s="482"/>
      <c r="AL30" s="193"/>
      <c r="AM30" s="486"/>
      <c r="AN30" s="482"/>
      <c r="AO30" s="191"/>
      <c r="AP30" s="482"/>
      <c r="AQ30" s="192"/>
      <c r="AR30" s="482"/>
      <c r="AS30" s="193"/>
      <c r="AT30" s="486"/>
      <c r="AU30" s="482"/>
      <c r="AV30" s="191"/>
      <c r="AW30" s="482"/>
      <c r="AX30" s="192"/>
      <c r="AY30" s="482"/>
      <c r="AZ30" s="193"/>
      <c r="BA30" s="486"/>
      <c r="BB30" s="482"/>
      <c r="BC30" s="191"/>
      <c r="BD30" s="482"/>
      <c r="BE30" s="192"/>
      <c r="BF30" s="482"/>
      <c r="BG30" s="193"/>
      <c r="BH30" s="486"/>
      <c r="BI30" s="482"/>
      <c r="BJ30" s="191"/>
      <c r="BK30" s="482"/>
      <c r="BL30" s="192"/>
      <c r="BM30" s="482"/>
      <c r="BN30" s="193"/>
      <c r="BO30" s="526"/>
      <c r="BP30" s="534"/>
      <c r="BQ30" s="422"/>
      <c r="BR30" s="482"/>
      <c r="BS30" s="423"/>
      <c r="BT30" s="482"/>
      <c r="BU30" s="424"/>
      <c r="BV30" s="486"/>
      <c r="BW30" s="508"/>
      <c r="BX30" s="547"/>
    </row>
    <row r="31" spans="1:76" s="307" customFormat="1" ht="18.75" customHeight="1" x14ac:dyDescent="0.2">
      <c r="A31" s="506">
        <f>(Teilnehmerliste!A30)</f>
        <v>11</v>
      </c>
      <c r="B31" s="508">
        <f>(Teilnehmerliste!B30)</f>
        <v>0</v>
      </c>
      <c r="C31" s="510">
        <f>(Teilnehmerliste!C30)</f>
        <v>0</v>
      </c>
      <c r="D31" s="312" t="s">
        <v>150</v>
      </c>
      <c r="E31" s="483"/>
      <c r="F31" s="180"/>
      <c r="G31" s="483"/>
      <c r="H31" s="181"/>
      <c r="I31" s="483"/>
      <c r="J31" s="182"/>
      <c r="K31" s="505"/>
      <c r="L31" s="483"/>
      <c r="M31" s="180"/>
      <c r="N31" s="483"/>
      <c r="O31" s="181"/>
      <c r="P31" s="483"/>
      <c r="Q31" s="182"/>
      <c r="R31" s="492"/>
      <c r="S31" s="483"/>
      <c r="T31" s="180"/>
      <c r="U31" s="483"/>
      <c r="V31" s="181"/>
      <c r="W31" s="483"/>
      <c r="X31" s="182"/>
      <c r="Y31" s="505"/>
      <c r="Z31" s="483"/>
      <c r="AA31" s="180"/>
      <c r="AB31" s="483"/>
      <c r="AC31" s="181"/>
      <c r="AD31" s="483"/>
      <c r="AE31" s="182"/>
      <c r="AF31" s="505"/>
      <c r="AG31" s="483"/>
      <c r="AH31" s="180"/>
      <c r="AI31" s="483"/>
      <c r="AJ31" s="181"/>
      <c r="AK31" s="483"/>
      <c r="AL31" s="182"/>
      <c r="AM31" s="505"/>
      <c r="AN31" s="483"/>
      <c r="AO31" s="180"/>
      <c r="AP31" s="483"/>
      <c r="AQ31" s="181"/>
      <c r="AR31" s="483"/>
      <c r="AS31" s="182"/>
      <c r="AT31" s="505"/>
      <c r="AU31" s="483"/>
      <c r="AV31" s="180"/>
      <c r="AW31" s="483"/>
      <c r="AX31" s="181"/>
      <c r="AY31" s="483"/>
      <c r="AZ31" s="182"/>
      <c r="BA31" s="505"/>
      <c r="BB31" s="483"/>
      <c r="BC31" s="180"/>
      <c r="BD31" s="483"/>
      <c r="BE31" s="181"/>
      <c r="BF31" s="483"/>
      <c r="BG31" s="182"/>
      <c r="BH31" s="505"/>
      <c r="BI31" s="483"/>
      <c r="BJ31" s="180"/>
      <c r="BK31" s="483"/>
      <c r="BL31" s="181"/>
      <c r="BM31" s="483"/>
      <c r="BN31" s="182"/>
      <c r="BO31" s="527"/>
      <c r="BP31" s="537"/>
      <c r="BQ31" s="180"/>
      <c r="BR31" s="538"/>
      <c r="BS31" s="181"/>
      <c r="BT31" s="538"/>
      <c r="BU31" s="182"/>
      <c r="BV31" s="539"/>
      <c r="BW31" s="508">
        <f>(Teilnehmerliste!B30)</f>
        <v>0</v>
      </c>
      <c r="BX31" s="547">
        <f>(Teilnehmerliste!C30)</f>
        <v>0</v>
      </c>
    </row>
    <row r="32" spans="1:76" s="307" customFormat="1" ht="18.75" customHeight="1" x14ac:dyDescent="0.2">
      <c r="A32" s="506"/>
      <c r="B32" s="508"/>
      <c r="C32" s="510"/>
      <c r="D32" s="313" t="s">
        <v>151</v>
      </c>
      <c r="E32" s="484"/>
      <c r="F32" s="186"/>
      <c r="G32" s="484"/>
      <c r="H32" s="187"/>
      <c r="I32" s="484"/>
      <c r="J32" s="188"/>
      <c r="K32" s="488"/>
      <c r="L32" s="484"/>
      <c r="M32" s="186"/>
      <c r="N32" s="484"/>
      <c r="O32" s="187"/>
      <c r="P32" s="484"/>
      <c r="Q32" s="188"/>
      <c r="R32" s="513"/>
      <c r="S32" s="484"/>
      <c r="T32" s="186"/>
      <c r="U32" s="484"/>
      <c r="V32" s="187"/>
      <c r="W32" s="484"/>
      <c r="X32" s="188"/>
      <c r="Y32" s="488"/>
      <c r="Z32" s="484"/>
      <c r="AA32" s="186"/>
      <c r="AB32" s="484"/>
      <c r="AC32" s="187"/>
      <c r="AD32" s="484"/>
      <c r="AE32" s="188"/>
      <c r="AF32" s="488"/>
      <c r="AG32" s="484"/>
      <c r="AH32" s="186"/>
      <c r="AI32" s="484"/>
      <c r="AJ32" s="187"/>
      <c r="AK32" s="484"/>
      <c r="AL32" s="188"/>
      <c r="AM32" s="488"/>
      <c r="AN32" s="484"/>
      <c r="AO32" s="186"/>
      <c r="AP32" s="484"/>
      <c r="AQ32" s="187"/>
      <c r="AR32" s="484"/>
      <c r="AS32" s="188"/>
      <c r="AT32" s="488"/>
      <c r="AU32" s="484"/>
      <c r="AV32" s="186"/>
      <c r="AW32" s="484"/>
      <c r="AX32" s="187"/>
      <c r="AY32" s="484"/>
      <c r="AZ32" s="188"/>
      <c r="BA32" s="488"/>
      <c r="BB32" s="484"/>
      <c r="BC32" s="186"/>
      <c r="BD32" s="484"/>
      <c r="BE32" s="187"/>
      <c r="BF32" s="484"/>
      <c r="BG32" s="188"/>
      <c r="BH32" s="488"/>
      <c r="BI32" s="484"/>
      <c r="BJ32" s="186"/>
      <c r="BK32" s="484"/>
      <c r="BL32" s="187"/>
      <c r="BM32" s="484"/>
      <c r="BN32" s="188"/>
      <c r="BO32" s="524"/>
      <c r="BP32" s="532"/>
      <c r="BQ32" s="416"/>
      <c r="BR32" s="484"/>
      <c r="BS32" s="417"/>
      <c r="BT32" s="484"/>
      <c r="BU32" s="418"/>
      <c r="BV32" s="488"/>
      <c r="BW32" s="508"/>
      <c r="BX32" s="547"/>
    </row>
    <row r="33" spans="1:76" s="307" customFormat="1" ht="18.75" customHeight="1" x14ac:dyDescent="0.2">
      <c r="A33" s="506">
        <f>(Teilnehmerliste!A31)</f>
        <v>12</v>
      </c>
      <c r="B33" s="508">
        <f>(Teilnehmerliste!B31)</f>
        <v>0</v>
      </c>
      <c r="C33" s="510">
        <f>(Teilnehmerliste!C31)</f>
        <v>0</v>
      </c>
      <c r="D33" s="309" t="s">
        <v>150</v>
      </c>
      <c r="E33" s="481"/>
      <c r="F33" s="189"/>
      <c r="G33" s="481"/>
      <c r="H33" s="175"/>
      <c r="I33" s="481"/>
      <c r="J33" s="185"/>
      <c r="K33" s="485"/>
      <c r="L33" s="481"/>
      <c r="M33" s="189"/>
      <c r="N33" s="481"/>
      <c r="O33" s="175"/>
      <c r="P33" s="481"/>
      <c r="Q33" s="185"/>
      <c r="R33" s="491"/>
      <c r="S33" s="481"/>
      <c r="T33" s="189"/>
      <c r="U33" s="481"/>
      <c r="V33" s="175"/>
      <c r="W33" s="481"/>
      <c r="X33" s="185"/>
      <c r="Y33" s="485"/>
      <c r="Z33" s="481"/>
      <c r="AA33" s="189"/>
      <c r="AB33" s="481"/>
      <c r="AC33" s="175"/>
      <c r="AD33" s="481"/>
      <c r="AE33" s="185"/>
      <c r="AF33" s="485"/>
      <c r="AG33" s="481"/>
      <c r="AH33" s="189"/>
      <c r="AI33" s="481"/>
      <c r="AJ33" s="175"/>
      <c r="AK33" s="481"/>
      <c r="AL33" s="185"/>
      <c r="AM33" s="485"/>
      <c r="AN33" s="481"/>
      <c r="AO33" s="189"/>
      <c r="AP33" s="481"/>
      <c r="AQ33" s="175"/>
      <c r="AR33" s="481"/>
      <c r="AS33" s="185"/>
      <c r="AT33" s="485"/>
      <c r="AU33" s="481"/>
      <c r="AV33" s="189"/>
      <c r="AW33" s="481"/>
      <c r="AX33" s="175"/>
      <c r="AY33" s="481"/>
      <c r="AZ33" s="185"/>
      <c r="BA33" s="485"/>
      <c r="BB33" s="481"/>
      <c r="BC33" s="189"/>
      <c r="BD33" s="481"/>
      <c r="BE33" s="175"/>
      <c r="BF33" s="481"/>
      <c r="BG33" s="185"/>
      <c r="BH33" s="485"/>
      <c r="BI33" s="481"/>
      <c r="BJ33" s="189"/>
      <c r="BK33" s="481"/>
      <c r="BL33" s="175"/>
      <c r="BM33" s="481"/>
      <c r="BN33" s="185"/>
      <c r="BO33" s="525"/>
      <c r="BP33" s="533"/>
      <c r="BQ33" s="419"/>
      <c r="BR33" s="535"/>
      <c r="BS33" s="420"/>
      <c r="BT33" s="535"/>
      <c r="BU33" s="421"/>
      <c r="BV33" s="536"/>
      <c r="BW33" s="508">
        <f>(Teilnehmerliste!B31)</f>
        <v>0</v>
      </c>
      <c r="BX33" s="547">
        <f>(Teilnehmerliste!C31)</f>
        <v>0</v>
      </c>
    </row>
    <row r="34" spans="1:76" s="307" customFormat="1" ht="18.75" customHeight="1" x14ac:dyDescent="0.2">
      <c r="A34" s="506"/>
      <c r="B34" s="508"/>
      <c r="C34" s="510"/>
      <c r="D34" s="310" t="s">
        <v>151</v>
      </c>
      <c r="E34" s="482"/>
      <c r="F34" s="191"/>
      <c r="G34" s="482"/>
      <c r="H34" s="192"/>
      <c r="I34" s="482"/>
      <c r="J34" s="193"/>
      <c r="K34" s="486"/>
      <c r="L34" s="482"/>
      <c r="M34" s="191"/>
      <c r="N34" s="482"/>
      <c r="O34" s="192"/>
      <c r="P34" s="482"/>
      <c r="Q34" s="193"/>
      <c r="R34" s="512"/>
      <c r="S34" s="482"/>
      <c r="T34" s="191"/>
      <c r="U34" s="482"/>
      <c r="V34" s="192"/>
      <c r="W34" s="482"/>
      <c r="X34" s="193"/>
      <c r="Y34" s="486"/>
      <c r="Z34" s="482"/>
      <c r="AA34" s="191"/>
      <c r="AB34" s="482"/>
      <c r="AC34" s="192"/>
      <c r="AD34" s="482"/>
      <c r="AE34" s="193"/>
      <c r="AF34" s="486"/>
      <c r="AG34" s="482"/>
      <c r="AH34" s="191"/>
      <c r="AI34" s="482"/>
      <c r="AJ34" s="192"/>
      <c r="AK34" s="482"/>
      <c r="AL34" s="193"/>
      <c r="AM34" s="486"/>
      <c r="AN34" s="482"/>
      <c r="AO34" s="191"/>
      <c r="AP34" s="482"/>
      <c r="AQ34" s="192"/>
      <c r="AR34" s="482"/>
      <c r="AS34" s="193"/>
      <c r="AT34" s="486"/>
      <c r="AU34" s="482"/>
      <c r="AV34" s="191"/>
      <c r="AW34" s="482"/>
      <c r="AX34" s="192"/>
      <c r="AY34" s="482"/>
      <c r="AZ34" s="193"/>
      <c r="BA34" s="486"/>
      <c r="BB34" s="482"/>
      <c r="BC34" s="191"/>
      <c r="BD34" s="482"/>
      <c r="BE34" s="192"/>
      <c r="BF34" s="482"/>
      <c r="BG34" s="193"/>
      <c r="BH34" s="486"/>
      <c r="BI34" s="482"/>
      <c r="BJ34" s="191"/>
      <c r="BK34" s="482"/>
      <c r="BL34" s="192"/>
      <c r="BM34" s="482"/>
      <c r="BN34" s="193"/>
      <c r="BO34" s="526"/>
      <c r="BP34" s="534"/>
      <c r="BQ34" s="422"/>
      <c r="BR34" s="482"/>
      <c r="BS34" s="423"/>
      <c r="BT34" s="482"/>
      <c r="BU34" s="424"/>
      <c r="BV34" s="486"/>
      <c r="BW34" s="508"/>
      <c r="BX34" s="547"/>
    </row>
    <row r="35" spans="1:76" s="307" customFormat="1" ht="18.75" customHeight="1" x14ac:dyDescent="0.2">
      <c r="A35" s="506">
        <f>(Teilnehmerliste!A32)</f>
        <v>13</v>
      </c>
      <c r="B35" s="508">
        <f>(Teilnehmerliste!B32)</f>
        <v>0</v>
      </c>
      <c r="C35" s="510">
        <f>(Teilnehmerliste!C32)</f>
        <v>0</v>
      </c>
      <c r="D35" s="312" t="s">
        <v>150</v>
      </c>
      <c r="E35" s="483"/>
      <c r="F35" s="180"/>
      <c r="G35" s="483"/>
      <c r="H35" s="181"/>
      <c r="I35" s="483"/>
      <c r="J35" s="182"/>
      <c r="K35" s="505"/>
      <c r="L35" s="483"/>
      <c r="M35" s="180"/>
      <c r="N35" s="483"/>
      <c r="O35" s="181"/>
      <c r="P35" s="483"/>
      <c r="Q35" s="182"/>
      <c r="R35" s="492"/>
      <c r="S35" s="483"/>
      <c r="T35" s="180"/>
      <c r="U35" s="483"/>
      <c r="V35" s="181"/>
      <c r="W35" s="483"/>
      <c r="X35" s="182"/>
      <c r="Y35" s="505"/>
      <c r="Z35" s="483"/>
      <c r="AA35" s="180"/>
      <c r="AB35" s="483"/>
      <c r="AC35" s="181"/>
      <c r="AD35" s="483"/>
      <c r="AE35" s="182"/>
      <c r="AF35" s="505"/>
      <c r="AG35" s="483"/>
      <c r="AH35" s="180"/>
      <c r="AI35" s="483"/>
      <c r="AJ35" s="181"/>
      <c r="AK35" s="483"/>
      <c r="AL35" s="182"/>
      <c r="AM35" s="505"/>
      <c r="AN35" s="483"/>
      <c r="AO35" s="180"/>
      <c r="AP35" s="483"/>
      <c r="AQ35" s="181"/>
      <c r="AR35" s="483"/>
      <c r="AS35" s="182"/>
      <c r="AT35" s="505"/>
      <c r="AU35" s="483"/>
      <c r="AV35" s="180"/>
      <c r="AW35" s="483"/>
      <c r="AX35" s="181"/>
      <c r="AY35" s="483"/>
      <c r="AZ35" s="182"/>
      <c r="BA35" s="505"/>
      <c r="BB35" s="483"/>
      <c r="BC35" s="180"/>
      <c r="BD35" s="483"/>
      <c r="BE35" s="181"/>
      <c r="BF35" s="483"/>
      <c r="BG35" s="182"/>
      <c r="BH35" s="505"/>
      <c r="BI35" s="483"/>
      <c r="BJ35" s="180"/>
      <c r="BK35" s="483"/>
      <c r="BL35" s="181"/>
      <c r="BM35" s="483"/>
      <c r="BN35" s="182"/>
      <c r="BO35" s="527"/>
      <c r="BP35" s="537"/>
      <c r="BQ35" s="180"/>
      <c r="BR35" s="538"/>
      <c r="BS35" s="181"/>
      <c r="BT35" s="538"/>
      <c r="BU35" s="182"/>
      <c r="BV35" s="539"/>
      <c r="BW35" s="508">
        <f>(Teilnehmerliste!B32)</f>
        <v>0</v>
      </c>
      <c r="BX35" s="547">
        <f>(Teilnehmerliste!C32)</f>
        <v>0</v>
      </c>
    </row>
    <row r="36" spans="1:76" s="307" customFormat="1" ht="18.75" customHeight="1" x14ac:dyDescent="0.2">
      <c r="A36" s="506"/>
      <c r="B36" s="508"/>
      <c r="C36" s="510"/>
      <c r="D36" s="313" t="s">
        <v>151</v>
      </c>
      <c r="E36" s="484"/>
      <c r="F36" s="186"/>
      <c r="G36" s="484"/>
      <c r="H36" s="187"/>
      <c r="I36" s="484"/>
      <c r="J36" s="188"/>
      <c r="K36" s="488"/>
      <c r="L36" s="484"/>
      <c r="M36" s="186"/>
      <c r="N36" s="484"/>
      <c r="O36" s="187"/>
      <c r="P36" s="484"/>
      <c r="Q36" s="188"/>
      <c r="R36" s="513"/>
      <c r="S36" s="484"/>
      <c r="T36" s="186"/>
      <c r="U36" s="484"/>
      <c r="V36" s="187"/>
      <c r="W36" s="484"/>
      <c r="X36" s="188"/>
      <c r="Y36" s="488"/>
      <c r="Z36" s="484"/>
      <c r="AA36" s="186"/>
      <c r="AB36" s="484"/>
      <c r="AC36" s="187"/>
      <c r="AD36" s="484"/>
      <c r="AE36" s="188"/>
      <c r="AF36" s="488"/>
      <c r="AG36" s="484"/>
      <c r="AH36" s="186"/>
      <c r="AI36" s="484"/>
      <c r="AJ36" s="187"/>
      <c r="AK36" s="484"/>
      <c r="AL36" s="188"/>
      <c r="AM36" s="488"/>
      <c r="AN36" s="484"/>
      <c r="AO36" s="186"/>
      <c r="AP36" s="484"/>
      <c r="AQ36" s="187"/>
      <c r="AR36" s="484"/>
      <c r="AS36" s="188"/>
      <c r="AT36" s="488"/>
      <c r="AU36" s="484"/>
      <c r="AV36" s="186"/>
      <c r="AW36" s="484"/>
      <c r="AX36" s="187"/>
      <c r="AY36" s="484"/>
      <c r="AZ36" s="188"/>
      <c r="BA36" s="488"/>
      <c r="BB36" s="484"/>
      <c r="BC36" s="186"/>
      <c r="BD36" s="484"/>
      <c r="BE36" s="187"/>
      <c r="BF36" s="484"/>
      <c r="BG36" s="188"/>
      <c r="BH36" s="488"/>
      <c r="BI36" s="484"/>
      <c r="BJ36" s="186"/>
      <c r="BK36" s="484"/>
      <c r="BL36" s="187"/>
      <c r="BM36" s="484"/>
      <c r="BN36" s="188"/>
      <c r="BO36" s="524"/>
      <c r="BP36" s="532"/>
      <c r="BQ36" s="416"/>
      <c r="BR36" s="484"/>
      <c r="BS36" s="417"/>
      <c r="BT36" s="484"/>
      <c r="BU36" s="418"/>
      <c r="BV36" s="488"/>
      <c r="BW36" s="508"/>
      <c r="BX36" s="547"/>
    </row>
    <row r="37" spans="1:76" s="307" customFormat="1" ht="18.75" customHeight="1" x14ac:dyDescent="0.2">
      <c r="A37" s="506">
        <f>(Teilnehmerliste!A33)</f>
        <v>14</v>
      </c>
      <c r="B37" s="508">
        <f>(Teilnehmerliste!B33)</f>
        <v>0</v>
      </c>
      <c r="C37" s="510">
        <f>(Teilnehmerliste!C33)</f>
        <v>0</v>
      </c>
      <c r="D37" s="309" t="s">
        <v>150</v>
      </c>
      <c r="E37" s="481"/>
      <c r="F37" s="189"/>
      <c r="G37" s="481"/>
      <c r="H37" s="190"/>
      <c r="I37" s="481"/>
      <c r="J37" s="185"/>
      <c r="K37" s="485"/>
      <c r="L37" s="481"/>
      <c r="M37" s="189"/>
      <c r="N37" s="481"/>
      <c r="O37" s="190"/>
      <c r="P37" s="481"/>
      <c r="Q37" s="185"/>
      <c r="R37" s="491"/>
      <c r="S37" s="481"/>
      <c r="T37" s="189"/>
      <c r="U37" s="481"/>
      <c r="V37" s="190"/>
      <c r="W37" s="481"/>
      <c r="X37" s="185"/>
      <c r="Y37" s="485"/>
      <c r="Z37" s="481"/>
      <c r="AA37" s="189"/>
      <c r="AB37" s="481"/>
      <c r="AC37" s="190"/>
      <c r="AD37" s="481"/>
      <c r="AE37" s="185"/>
      <c r="AF37" s="485"/>
      <c r="AG37" s="481"/>
      <c r="AH37" s="189"/>
      <c r="AI37" s="481"/>
      <c r="AJ37" s="190"/>
      <c r="AK37" s="481"/>
      <c r="AL37" s="185"/>
      <c r="AM37" s="485"/>
      <c r="AN37" s="481"/>
      <c r="AO37" s="189"/>
      <c r="AP37" s="481"/>
      <c r="AQ37" s="190"/>
      <c r="AR37" s="481"/>
      <c r="AS37" s="185"/>
      <c r="AT37" s="485"/>
      <c r="AU37" s="481"/>
      <c r="AV37" s="189"/>
      <c r="AW37" s="481"/>
      <c r="AX37" s="190"/>
      <c r="AY37" s="481"/>
      <c r="AZ37" s="185"/>
      <c r="BA37" s="485"/>
      <c r="BB37" s="481"/>
      <c r="BC37" s="189"/>
      <c r="BD37" s="481"/>
      <c r="BE37" s="190"/>
      <c r="BF37" s="481"/>
      <c r="BG37" s="185"/>
      <c r="BH37" s="485"/>
      <c r="BI37" s="481"/>
      <c r="BJ37" s="189"/>
      <c r="BK37" s="481"/>
      <c r="BL37" s="190"/>
      <c r="BM37" s="481"/>
      <c r="BN37" s="185"/>
      <c r="BO37" s="525"/>
      <c r="BP37" s="533"/>
      <c r="BQ37" s="419"/>
      <c r="BR37" s="535"/>
      <c r="BS37" s="420"/>
      <c r="BT37" s="535"/>
      <c r="BU37" s="421"/>
      <c r="BV37" s="536"/>
      <c r="BW37" s="508">
        <f>(Teilnehmerliste!B33)</f>
        <v>0</v>
      </c>
      <c r="BX37" s="547">
        <f>(Teilnehmerliste!C33)</f>
        <v>0</v>
      </c>
    </row>
    <row r="38" spans="1:76" s="307" customFormat="1" ht="18.75" customHeight="1" x14ac:dyDescent="0.2">
      <c r="A38" s="506"/>
      <c r="B38" s="508"/>
      <c r="C38" s="510"/>
      <c r="D38" s="310" t="s">
        <v>151</v>
      </c>
      <c r="E38" s="482"/>
      <c r="F38" s="191"/>
      <c r="G38" s="482"/>
      <c r="H38" s="192"/>
      <c r="I38" s="482"/>
      <c r="J38" s="193"/>
      <c r="K38" s="486"/>
      <c r="L38" s="482"/>
      <c r="M38" s="191"/>
      <c r="N38" s="482"/>
      <c r="O38" s="192"/>
      <c r="P38" s="482"/>
      <c r="Q38" s="193"/>
      <c r="R38" s="512"/>
      <c r="S38" s="482"/>
      <c r="T38" s="191"/>
      <c r="U38" s="482"/>
      <c r="V38" s="192"/>
      <c r="W38" s="482"/>
      <c r="X38" s="193"/>
      <c r="Y38" s="486"/>
      <c r="Z38" s="482"/>
      <c r="AA38" s="191"/>
      <c r="AB38" s="482"/>
      <c r="AC38" s="192"/>
      <c r="AD38" s="482"/>
      <c r="AE38" s="193"/>
      <c r="AF38" s="486"/>
      <c r="AG38" s="482"/>
      <c r="AH38" s="191"/>
      <c r="AI38" s="482"/>
      <c r="AJ38" s="192"/>
      <c r="AK38" s="482"/>
      <c r="AL38" s="193"/>
      <c r="AM38" s="486"/>
      <c r="AN38" s="482"/>
      <c r="AO38" s="191"/>
      <c r="AP38" s="482"/>
      <c r="AQ38" s="192"/>
      <c r="AR38" s="482"/>
      <c r="AS38" s="193"/>
      <c r="AT38" s="486"/>
      <c r="AU38" s="482"/>
      <c r="AV38" s="191"/>
      <c r="AW38" s="482"/>
      <c r="AX38" s="192"/>
      <c r="AY38" s="482"/>
      <c r="AZ38" s="193"/>
      <c r="BA38" s="486"/>
      <c r="BB38" s="482"/>
      <c r="BC38" s="191"/>
      <c r="BD38" s="482"/>
      <c r="BE38" s="192"/>
      <c r="BF38" s="482"/>
      <c r="BG38" s="193"/>
      <c r="BH38" s="486"/>
      <c r="BI38" s="482"/>
      <c r="BJ38" s="191"/>
      <c r="BK38" s="482"/>
      <c r="BL38" s="192"/>
      <c r="BM38" s="482"/>
      <c r="BN38" s="193"/>
      <c r="BO38" s="526"/>
      <c r="BP38" s="534"/>
      <c r="BQ38" s="422"/>
      <c r="BR38" s="482"/>
      <c r="BS38" s="423"/>
      <c r="BT38" s="482"/>
      <c r="BU38" s="424"/>
      <c r="BV38" s="486"/>
      <c r="BW38" s="508"/>
      <c r="BX38" s="547"/>
    </row>
    <row r="39" spans="1:76" s="307" customFormat="1" ht="18.75" customHeight="1" x14ac:dyDescent="0.2">
      <c r="A39" s="506">
        <f>(Teilnehmerliste!A34)</f>
        <v>15</v>
      </c>
      <c r="B39" s="508">
        <f>(Teilnehmerliste!B34)</f>
        <v>0</v>
      </c>
      <c r="C39" s="510">
        <f>(Teilnehmerliste!C34)</f>
        <v>0</v>
      </c>
      <c r="D39" s="312" t="s">
        <v>150</v>
      </c>
      <c r="E39" s="483"/>
      <c r="F39" s="180"/>
      <c r="G39" s="483"/>
      <c r="H39" s="181"/>
      <c r="I39" s="483"/>
      <c r="J39" s="182"/>
      <c r="K39" s="505"/>
      <c r="L39" s="483"/>
      <c r="M39" s="180"/>
      <c r="N39" s="483"/>
      <c r="O39" s="181"/>
      <c r="P39" s="483"/>
      <c r="Q39" s="182"/>
      <c r="R39" s="492"/>
      <c r="S39" s="483"/>
      <c r="T39" s="180"/>
      <c r="U39" s="483"/>
      <c r="V39" s="181"/>
      <c r="W39" s="483"/>
      <c r="X39" s="182"/>
      <c r="Y39" s="505"/>
      <c r="Z39" s="483"/>
      <c r="AA39" s="180"/>
      <c r="AB39" s="483"/>
      <c r="AC39" s="181"/>
      <c r="AD39" s="483"/>
      <c r="AE39" s="182"/>
      <c r="AF39" s="505"/>
      <c r="AG39" s="483"/>
      <c r="AH39" s="180"/>
      <c r="AI39" s="483"/>
      <c r="AJ39" s="181"/>
      <c r="AK39" s="483"/>
      <c r="AL39" s="182"/>
      <c r="AM39" s="505"/>
      <c r="AN39" s="483"/>
      <c r="AO39" s="180"/>
      <c r="AP39" s="483"/>
      <c r="AQ39" s="181"/>
      <c r="AR39" s="483"/>
      <c r="AS39" s="182"/>
      <c r="AT39" s="505"/>
      <c r="AU39" s="483"/>
      <c r="AV39" s="180"/>
      <c r="AW39" s="483"/>
      <c r="AX39" s="181"/>
      <c r="AY39" s="483"/>
      <c r="AZ39" s="182"/>
      <c r="BA39" s="505"/>
      <c r="BB39" s="483"/>
      <c r="BC39" s="180"/>
      <c r="BD39" s="483"/>
      <c r="BE39" s="181"/>
      <c r="BF39" s="483"/>
      <c r="BG39" s="182"/>
      <c r="BH39" s="505"/>
      <c r="BI39" s="483"/>
      <c r="BJ39" s="180"/>
      <c r="BK39" s="483"/>
      <c r="BL39" s="181"/>
      <c r="BM39" s="483"/>
      <c r="BN39" s="182"/>
      <c r="BO39" s="527"/>
      <c r="BP39" s="537"/>
      <c r="BQ39" s="180"/>
      <c r="BR39" s="538"/>
      <c r="BS39" s="181"/>
      <c r="BT39" s="538"/>
      <c r="BU39" s="182"/>
      <c r="BV39" s="539"/>
      <c r="BW39" s="508">
        <f>(Teilnehmerliste!B34)</f>
        <v>0</v>
      </c>
      <c r="BX39" s="547">
        <f>(Teilnehmerliste!C34)</f>
        <v>0</v>
      </c>
    </row>
    <row r="40" spans="1:76" s="307" customFormat="1" ht="18.75" customHeight="1" x14ac:dyDescent="0.2">
      <c r="A40" s="506"/>
      <c r="B40" s="508"/>
      <c r="C40" s="510"/>
      <c r="D40" s="313" t="s">
        <v>151</v>
      </c>
      <c r="E40" s="484"/>
      <c r="F40" s="194"/>
      <c r="G40" s="484"/>
      <c r="H40" s="195"/>
      <c r="I40" s="484"/>
      <c r="J40" s="196"/>
      <c r="K40" s="488"/>
      <c r="L40" s="484"/>
      <c r="M40" s="194"/>
      <c r="N40" s="484"/>
      <c r="O40" s="195"/>
      <c r="P40" s="484"/>
      <c r="Q40" s="196"/>
      <c r="R40" s="513"/>
      <c r="S40" s="484"/>
      <c r="T40" s="194"/>
      <c r="U40" s="484"/>
      <c r="V40" s="195"/>
      <c r="W40" s="484"/>
      <c r="X40" s="196"/>
      <c r="Y40" s="488"/>
      <c r="Z40" s="484"/>
      <c r="AA40" s="194"/>
      <c r="AB40" s="484"/>
      <c r="AC40" s="195"/>
      <c r="AD40" s="484"/>
      <c r="AE40" s="196"/>
      <c r="AF40" s="488"/>
      <c r="AG40" s="484"/>
      <c r="AH40" s="194"/>
      <c r="AI40" s="484"/>
      <c r="AJ40" s="195"/>
      <c r="AK40" s="484"/>
      <c r="AL40" s="196"/>
      <c r="AM40" s="488"/>
      <c r="AN40" s="484"/>
      <c r="AO40" s="194"/>
      <c r="AP40" s="484"/>
      <c r="AQ40" s="195"/>
      <c r="AR40" s="484"/>
      <c r="AS40" s="196"/>
      <c r="AT40" s="488"/>
      <c r="AU40" s="484"/>
      <c r="AV40" s="194"/>
      <c r="AW40" s="484"/>
      <c r="AX40" s="195"/>
      <c r="AY40" s="484"/>
      <c r="AZ40" s="196"/>
      <c r="BA40" s="488"/>
      <c r="BB40" s="484"/>
      <c r="BC40" s="194"/>
      <c r="BD40" s="484"/>
      <c r="BE40" s="195"/>
      <c r="BF40" s="484"/>
      <c r="BG40" s="196"/>
      <c r="BH40" s="488"/>
      <c r="BI40" s="484"/>
      <c r="BJ40" s="194"/>
      <c r="BK40" s="484"/>
      <c r="BL40" s="195"/>
      <c r="BM40" s="484"/>
      <c r="BN40" s="196"/>
      <c r="BO40" s="524"/>
      <c r="BP40" s="532"/>
      <c r="BQ40" s="416"/>
      <c r="BR40" s="484"/>
      <c r="BS40" s="417"/>
      <c r="BT40" s="484"/>
      <c r="BU40" s="418"/>
      <c r="BV40" s="488"/>
      <c r="BW40" s="508"/>
      <c r="BX40" s="547"/>
    </row>
    <row r="41" spans="1:76" s="307" customFormat="1" ht="18.75" customHeight="1" x14ac:dyDescent="0.2">
      <c r="A41" s="506">
        <f>(Teilnehmerliste!A35)</f>
        <v>16</v>
      </c>
      <c r="B41" s="508">
        <f>(Teilnehmerliste!B35)</f>
        <v>0</v>
      </c>
      <c r="C41" s="510">
        <f>(Teilnehmerliste!C35)</f>
        <v>0</v>
      </c>
      <c r="D41" s="309" t="s">
        <v>150</v>
      </c>
      <c r="E41" s="481"/>
      <c r="F41" s="197"/>
      <c r="G41" s="481"/>
      <c r="H41" s="198"/>
      <c r="I41" s="481"/>
      <c r="J41" s="185"/>
      <c r="K41" s="485"/>
      <c r="L41" s="481"/>
      <c r="M41" s="197"/>
      <c r="N41" s="481"/>
      <c r="O41" s="198"/>
      <c r="P41" s="481"/>
      <c r="Q41" s="185"/>
      <c r="R41" s="491"/>
      <c r="S41" s="481"/>
      <c r="T41" s="197"/>
      <c r="U41" s="481"/>
      <c r="V41" s="198"/>
      <c r="W41" s="481"/>
      <c r="X41" s="185"/>
      <c r="Y41" s="485"/>
      <c r="Z41" s="481"/>
      <c r="AA41" s="197"/>
      <c r="AB41" s="481"/>
      <c r="AC41" s="198"/>
      <c r="AD41" s="481"/>
      <c r="AE41" s="185"/>
      <c r="AF41" s="485"/>
      <c r="AG41" s="481"/>
      <c r="AH41" s="197"/>
      <c r="AI41" s="481"/>
      <c r="AJ41" s="198"/>
      <c r="AK41" s="481"/>
      <c r="AL41" s="185"/>
      <c r="AM41" s="485"/>
      <c r="AN41" s="481"/>
      <c r="AO41" s="197"/>
      <c r="AP41" s="481"/>
      <c r="AQ41" s="198"/>
      <c r="AR41" s="481"/>
      <c r="AS41" s="185"/>
      <c r="AT41" s="485"/>
      <c r="AU41" s="481"/>
      <c r="AV41" s="197"/>
      <c r="AW41" s="481"/>
      <c r="AX41" s="198"/>
      <c r="AY41" s="481"/>
      <c r="AZ41" s="185"/>
      <c r="BA41" s="485"/>
      <c r="BB41" s="481"/>
      <c r="BC41" s="197"/>
      <c r="BD41" s="481"/>
      <c r="BE41" s="198"/>
      <c r="BF41" s="481"/>
      <c r="BG41" s="185"/>
      <c r="BH41" s="485"/>
      <c r="BI41" s="481"/>
      <c r="BJ41" s="197"/>
      <c r="BK41" s="481"/>
      <c r="BL41" s="198"/>
      <c r="BM41" s="481"/>
      <c r="BN41" s="185"/>
      <c r="BO41" s="525"/>
      <c r="BP41" s="533"/>
      <c r="BQ41" s="419"/>
      <c r="BR41" s="535"/>
      <c r="BS41" s="420"/>
      <c r="BT41" s="535"/>
      <c r="BU41" s="421"/>
      <c r="BV41" s="536"/>
      <c r="BW41" s="508">
        <f>(Teilnehmerliste!B35)</f>
        <v>0</v>
      </c>
      <c r="BX41" s="547">
        <f>(Teilnehmerliste!C35)</f>
        <v>0</v>
      </c>
    </row>
    <row r="42" spans="1:76" s="307" customFormat="1" ht="18.75" customHeight="1" x14ac:dyDescent="0.2">
      <c r="A42" s="506"/>
      <c r="B42" s="508"/>
      <c r="C42" s="510"/>
      <c r="D42" s="310" t="s">
        <v>151</v>
      </c>
      <c r="E42" s="482"/>
      <c r="F42" s="199"/>
      <c r="G42" s="482"/>
      <c r="H42" s="200"/>
      <c r="I42" s="482"/>
      <c r="J42" s="201"/>
      <c r="K42" s="486"/>
      <c r="L42" s="482"/>
      <c r="M42" s="199"/>
      <c r="N42" s="482"/>
      <c r="O42" s="200"/>
      <c r="P42" s="482"/>
      <c r="Q42" s="201"/>
      <c r="R42" s="512"/>
      <c r="S42" s="482"/>
      <c r="T42" s="199"/>
      <c r="U42" s="482"/>
      <c r="V42" s="200"/>
      <c r="W42" s="482"/>
      <c r="X42" s="201"/>
      <c r="Y42" s="486"/>
      <c r="Z42" s="482"/>
      <c r="AA42" s="199"/>
      <c r="AB42" s="482"/>
      <c r="AC42" s="200"/>
      <c r="AD42" s="482"/>
      <c r="AE42" s="201"/>
      <c r="AF42" s="486"/>
      <c r="AG42" s="482"/>
      <c r="AH42" s="199"/>
      <c r="AI42" s="482"/>
      <c r="AJ42" s="200"/>
      <c r="AK42" s="482"/>
      <c r="AL42" s="201"/>
      <c r="AM42" s="486"/>
      <c r="AN42" s="482"/>
      <c r="AO42" s="199"/>
      <c r="AP42" s="482"/>
      <c r="AQ42" s="200"/>
      <c r="AR42" s="482"/>
      <c r="AS42" s="201"/>
      <c r="AT42" s="486"/>
      <c r="AU42" s="482"/>
      <c r="AV42" s="199"/>
      <c r="AW42" s="482"/>
      <c r="AX42" s="200"/>
      <c r="AY42" s="482"/>
      <c r="AZ42" s="201"/>
      <c r="BA42" s="486"/>
      <c r="BB42" s="482"/>
      <c r="BC42" s="199"/>
      <c r="BD42" s="482"/>
      <c r="BE42" s="200"/>
      <c r="BF42" s="482"/>
      <c r="BG42" s="201"/>
      <c r="BH42" s="486"/>
      <c r="BI42" s="482"/>
      <c r="BJ42" s="199"/>
      <c r="BK42" s="482"/>
      <c r="BL42" s="200"/>
      <c r="BM42" s="482"/>
      <c r="BN42" s="201"/>
      <c r="BO42" s="526"/>
      <c r="BP42" s="534"/>
      <c r="BQ42" s="422"/>
      <c r="BR42" s="482"/>
      <c r="BS42" s="423"/>
      <c r="BT42" s="482"/>
      <c r="BU42" s="424"/>
      <c r="BV42" s="486"/>
      <c r="BW42" s="508"/>
      <c r="BX42" s="547"/>
    </row>
    <row r="43" spans="1:76" s="307" customFormat="1" ht="18.75" customHeight="1" x14ac:dyDescent="0.2">
      <c r="A43" s="506">
        <f>(Teilnehmerliste!A36)</f>
        <v>17</v>
      </c>
      <c r="B43" s="508">
        <f>(Teilnehmerliste!B36)</f>
        <v>0</v>
      </c>
      <c r="C43" s="510">
        <f>(Teilnehmerliste!C36)</f>
        <v>0</v>
      </c>
      <c r="D43" s="312" t="s">
        <v>150</v>
      </c>
      <c r="E43" s="483"/>
      <c r="F43" s="180"/>
      <c r="G43" s="483"/>
      <c r="H43" s="181"/>
      <c r="I43" s="483"/>
      <c r="J43" s="182"/>
      <c r="K43" s="487"/>
      <c r="L43" s="483"/>
      <c r="M43" s="180"/>
      <c r="N43" s="483"/>
      <c r="O43" s="181"/>
      <c r="P43" s="483"/>
      <c r="Q43" s="182"/>
      <c r="R43" s="492"/>
      <c r="S43" s="483"/>
      <c r="T43" s="180"/>
      <c r="U43" s="483"/>
      <c r="V43" s="181"/>
      <c r="W43" s="483"/>
      <c r="X43" s="182"/>
      <c r="Y43" s="487"/>
      <c r="Z43" s="483"/>
      <c r="AA43" s="180"/>
      <c r="AB43" s="483"/>
      <c r="AC43" s="181"/>
      <c r="AD43" s="483"/>
      <c r="AE43" s="182"/>
      <c r="AF43" s="487"/>
      <c r="AG43" s="483"/>
      <c r="AH43" s="180"/>
      <c r="AI43" s="483"/>
      <c r="AJ43" s="181"/>
      <c r="AK43" s="483"/>
      <c r="AL43" s="182"/>
      <c r="AM43" s="487"/>
      <c r="AN43" s="483"/>
      <c r="AO43" s="180"/>
      <c r="AP43" s="483"/>
      <c r="AQ43" s="181"/>
      <c r="AR43" s="483"/>
      <c r="AS43" s="182"/>
      <c r="AT43" s="487"/>
      <c r="AU43" s="483"/>
      <c r="AV43" s="180"/>
      <c r="AW43" s="483"/>
      <c r="AX43" s="181"/>
      <c r="AY43" s="483"/>
      <c r="AZ43" s="182"/>
      <c r="BA43" s="487"/>
      <c r="BB43" s="483"/>
      <c r="BC43" s="180"/>
      <c r="BD43" s="483"/>
      <c r="BE43" s="181"/>
      <c r="BF43" s="483"/>
      <c r="BG43" s="182"/>
      <c r="BH43" s="487"/>
      <c r="BI43" s="483"/>
      <c r="BJ43" s="180"/>
      <c r="BK43" s="483"/>
      <c r="BL43" s="181"/>
      <c r="BM43" s="483"/>
      <c r="BN43" s="182"/>
      <c r="BO43" s="527"/>
      <c r="BP43" s="537"/>
      <c r="BQ43" s="180"/>
      <c r="BR43" s="538"/>
      <c r="BS43" s="181"/>
      <c r="BT43" s="538"/>
      <c r="BU43" s="182"/>
      <c r="BV43" s="539"/>
      <c r="BW43" s="508">
        <f>(Teilnehmerliste!B36)</f>
        <v>0</v>
      </c>
      <c r="BX43" s="547">
        <f>(Teilnehmerliste!C36)</f>
        <v>0</v>
      </c>
    </row>
    <row r="44" spans="1:76" s="307" customFormat="1" ht="18.75" customHeight="1" x14ac:dyDescent="0.2">
      <c r="A44" s="506"/>
      <c r="B44" s="508"/>
      <c r="C44" s="510"/>
      <c r="D44" s="313" t="s">
        <v>151</v>
      </c>
      <c r="E44" s="484"/>
      <c r="F44" s="194"/>
      <c r="G44" s="484"/>
      <c r="H44" s="195"/>
      <c r="I44" s="484"/>
      <c r="J44" s="196"/>
      <c r="K44" s="488"/>
      <c r="L44" s="484"/>
      <c r="M44" s="194"/>
      <c r="N44" s="484"/>
      <c r="O44" s="195"/>
      <c r="P44" s="484"/>
      <c r="Q44" s="196"/>
      <c r="R44" s="513"/>
      <c r="S44" s="484"/>
      <c r="T44" s="194"/>
      <c r="U44" s="484"/>
      <c r="V44" s="195"/>
      <c r="W44" s="484"/>
      <c r="X44" s="196"/>
      <c r="Y44" s="488"/>
      <c r="Z44" s="484"/>
      <c r="AA44" s="194"/>
      <c r="AB44" s="484"/>
      <c r="AC44" s="195"/>
      <c r="AD44" s="484"/>
      <c r="AE44" s="196"/>
      <c r="AF44" s="488"/>
      <c r="AG44" s="484"/>
      <c r="AH44" s="194"/>
      <c r="AI44" s="484"/>
      <c r="AJ44" s="195"/>
      <c r="AK44" s="484"/>
      <c r="AL44" s="196"/>
      <c r="AM44" s="488"/>
      <c r="AN44" s="484"/>
      <c r="AO44" s="194"/>
      <c r="AP44" s="484"/>
      <c r="AQ44" s="195"/>
      <c r="AR44" s="484"/>
      <c r="AS44" s="196"/>
      <c r="AT44" s="488"/>
      <c r="AU44" s="484"/>
      <c r="AV44" s="194"/>
      <c r="AW44" s="484"/>
      <c r="AX44" s="195"/>
      <c r="AY44" s="484"/>
      <c r="AZ44" s="196"/>
      <c r="BA44" s="488"/>
      <c r="BB44" s="484"/>
      <c r="BC44" s="194"/>
      <c r="BD44" s="484"/>
      <c r="BE44" s="195"/>
      <c r="BF44" s="484"/>
      <c r="BG44" s="196"/>
      <c r="BH44" s="488"/>
      <c r="BI44" s="484"/>
      <c r="BJ44" s="194"/>
      <c r="BK44" s="484"/>
      <c r="BL44" s="195"/>
      <c r="BM44" s="484"/>
      <c r="BN44" s="196"/>
      <c r="BO44" s="524"/>
      <c r="BP44" s="532"/>
      <c r="BQ44" s="416"/>
      <c r="BR44" s="484"/>
      <c r="BS44" s="417"/>
      <c r="BT44" s="484"/>
      <c r="BU44" s="418"/>
      <c r="BV44" s="488"/>
      <c r="BW44" s="508"/>
      <c r="BX44" s="547"/>
    </row>
    <row r="45" spans="1:76" s="307" customFormat="1" ht="18.75" customHeight="1" x14ac:dyDescent="0.2">
      <c r="A45" s="506">
        <f>(Teilnehmerliste!A37)</f>
        <v>18</v>
      </c>
      <c r="B45" s="508">
        <f>(Teilnehmerliste!B37)</f>
        <v>0</v>
      </c>
      <c r="C45" s="510">
        <f>(Teilnehmerliste!C37)</f>
        <v>0</v>
      </c>
      <c r="D45" s="309" t="s">
        <v>150</v>
      </c>
      <c r="E45" s="481"/>
      <c r="F45" s="189"/>
      <c r="G45" s="481"/>
      <c r="H45" s="190"/>
      <c r="I45" s="481"/>
      <c r="J45" s="185"/>
      <c r="K45" s="485"/>
      <c r="L45" s="481"/>
      <c r="M45" s="189"/>
      <c r="N45" s="481"/>
      <c r="O45" s="190"/>
      <c r="P45" s="481"/>
      <c r="Q45" s="185"/>
      <c r="R45" s="491"/>
      <c r="S45" s="481"/>
      <c r="T45" s="189"/>
      <c r="U45" s="481"/>
      <c r="V45" s="190"/>
      <c r="W45" s="481"/>
      <c r="X45" s="185"/>
      <c r="Y45" s="485"/>
      <c r="Z45" s="481"/>
      <c r="AA45" s="189"/>
      <c r="AB45" s="481"/>
      <c r="AC45" s="190"/>
      <c r="AD45" s="481"/>
      <c r="AE45" s="185"/>
      <c r="AF45" s="485"/>
      <c r="AG45" s="481"/>
      <c r="AH45" s="189"/>
      <c r="AI45" s="481"/>
      <c r="AJ45" s="190"/>
      <c r="AK45" s="481"/>
      <c r="AL45" s="185"/>
      <c r="AM45" s="485"/>
      <c r="AN45" s="481"/>
      <c r="AO45" s="189"/>
      <c r="AP45" s="481"/>
      <c r="AQ45" s="190"/>
      <c r="AR45" s="481"/>
      <c r="AS45" s="185"/>
      <c r="AT45" s="485"/>
      <c r="AU45" s="481"/>
      <c r="AV45" s="189"/>
      <c r="AW45" s="481"/>
      <c r="AX45" s="190"/>
      <c r="AY45" s="481"/>
      <c r="AZ45" s="185"/>
      <c r="BA45" s="485"/>
      <c r="BB45" s="481"/>
      <c r="BC45" s="189"/>
      <c r="BD45" s="481"/>
      <c r="BE45" s="190"/>
      <c r="BF45" s="481"/>
      <c r="BG45" s="185"/>
      <c r="BH45" s="485"/>
      <c r="BI45" s="481"/>
      <c r="BJ45" s="189"/>
      <c r="BK45" s="481"/>
      <c r="BL45" s="190"/>
      <c r="BM45" s="481"/>
      <c r="BN45" s="185"/>
      <c r="BO45" s="525"/>
      <c r="BP45" s="533"/>
      <c r="BQ45" s="419"/>
      <c r="BR45" s="535"/>
      <c r="BS45" s="420"/>
      <c r="BT45" s="535"/>
      <c r="BU45" s="421"/>
      <c r="BV45" s="536"/>
      <c r="BW45" s="508">
        <f>(Teilnehmerliste!B37)</f>
        <v>0</v>
      </c>
      <c r="BX45" s="547">
        <f>(Teilnehmerliste!C37)</f>
        <v>0</v>
      </c>
    </row>
    <row r="46" spans="1:76" s="307" customFormat="1" ht="18.75" customHeight="1" x14ac:dyDescent="0.2">
      <c r="A46" s="506"/>
      <c r="B46" s="508"/>
      <c r="C46" s="510"/>
      <c r="D46" s="310" t="s">
        <v>151</v>
      </c>
      <c r="E46" s="482"/>
      <c r="F46" s="199"/>
      <c r="G46" s="482"/>
      <c r="H46" s="200"/>
      <c r="I46" s="482"/>
      <c r="J46" s="201"/>
      <c r="K46" s="486"/>
      <c r="L46" s="482"/>
      <c r="M46" s="199"/>
      <c r="N46" s="482"/>
      <c r="O46" s="200"/>
      <c r="P46" s="482"/>
      <c r="Q46" s="201"/>
      <c r="R46" s="512"/>
      <c r="S46" s="482"/>
      <c r="T46" s="199"/>
      <c r="U46" s="482"/>
      <c r="V46" s="200"/>
      <c r="W46" s="482"/>
      <c r="X46" s="201"/>
      <c r="Y46" s="486"/>
      <c r="Z46" s="482"/>
      <c r="AA46" s="199"/>
      <c r="AB46" s="482"/>
      <c r="AC46" s="200"/>
      <c r="AD46" s="482"/>
      <c r="AE46" s="201"/>
      <c r="AF46" s="486"/>
      <c r="AG46" s="482"/>
      <c r="AH46" s="199"/>
      <c r="AI46" s="482"/>
      <c r="AJ46" s="200"/>
      <c r="AK46" s="482"/>
      <c r="AL46" s="201"/>
      <c r="AM46" s="486"/>
      <c r="AN46" s="482"/>
      <c r="AO46" s="199"/>
      <c r="AP46" s="482"/>
      <c r="AQ46" s="200"/>
      <c r="AR46" s="482"/>
      <c r="AS46" s="201"/>
      <c r="AT46" s="486"/>
      <c r="AU46" s="482"/>
      <c r="AV46" s="199"/>
      <c r="AW46" s="482"/>
      <c r="AX46" s="200"/>
      <c r="AY46" s="482"/>
      <c r="AZ46" s="201"/>
      <c r="BA46" s="486"/>
      <c r="BB46" s="482"/>
      <c r="BC46" s="199"/>
      <c r="BD46" s="482"/>
      <c r="BE46" s="200"/>
      <c r="BF46" s="482"/>
      <c r="BG46" s="201"/>
      <c r="BH46" s="486"/>
      <c r="BI46" s="482"/>
      <c r="BJ46" s="199"/>
      <c r="BK46" s="482"/>
      <c r="BL46" s="200"/>
      <c r="BM46" s="482"/>
      <c r="BN46" s="201"/>
      <c r="BO46" s="526"/>
      <c r="BP46" s="534"/>
      <c r="BQ46" s="422"/>
      <c r="BR46" s="482"/>
      <c r="BS46" s="423"/>
      <c r="BT46" s="482"/>
      <c r="BU46" s="424"/>
      <c r="BV46" s="486"/>
      <c r="BW46" s="508"/>
      <c r="BX46" s="547"/>
    </row>
    <row r="47" spans="1:76" s="307" customFormat="1" ht="18.75" customHeight="1" x14ac:dyDescent="0.2">
      <c r="A47" s="506">
        <f>(Teilnehmerliste!A38)</f>
        <v>19</v>
      </c>
      <c r="B47" s="508">
        <f>(Teilnehmerliste!B38)</f>
        <v>0</v>
      </c>
      <c r="C47" s="510">
        <f>(Teilnehmerliste!C38)</f>
        <v>0</v>
      </c>
      <c r="D47" s="312" t="s">
        <v>150</v>
      </c>
      <c r="E47" s="483"/>
      <c r="F47" s="180"/>
      <c r="G47" s="483"/>
      <c r="H47" s="181"/>
      <c r="I47" s="483"/>
      <c r="J47" s="182"/>
      <c r="K47" s="487"/>
      <c r="L47" s="483"/>
      <c r="M47" s="180"/>
      <c r="N47" s="483"/>
      <c r="O47" s="181"/>
      <c r="P47" s="483"/>
      <c r="Q47" s="182"/>
      <c r="R47" s="492"/>
      <c r="S47" s="483"/>
      <c r="T47" s="180"/>
      <c r="U47" s="483"/>
      <c r="V47" s="181"/>
      <c r="W47" s="483"/>
      <c r="X47" s="182"/>
      <c r="Y47" s="487"/>
      <c r="Z47" s="483"/>
      <c r="AA47" s="180"/>
      <c r="AB47" s="483"/>
      <c r="AC47" s="181"/>
      <c r="AD47" s="483"/>
      <c r="AE47" s="182"/>
      <c r="AF47" s="487"/>
      <c r="AG47" s="483"/>
      <c r="AH47" s="180"/>
      <c r="AI47" s="483"/>
      <c r="AJ47" s="181"/>
      <c r="AK47" s="483"/>
      <c r="AL47" s="182"/>
      <c r="AM47" s="487"/>
      <c r="AN47" s="483"/>
      <c r="AO47" s="180"/>
      <c r="AP47" s="483"/>
      <c r="AQ47" s="181"/>
      <c r="AR47" s="483"/>
      <c r="AS47" s="182"/>
      <c r="AT47" s="487"/>
      <c r="AU47" s="483"/>
      <c r="AV47" s="180"/>
      <c r="AW47" s="483"/>
      <c r="AX47" s="181"/>
      <c r="AY47" s="483"/>
      <c r="AZ47" s="182"/>
      <c r="BA47" s="487"/>
      <c r="BB47" s="483"/>
      <c r="BC47" s="180"/>
      <c r="BD47" s="483"/>
      <c r="BE47" s="181"/>
      <c r="BF47" s="483"/>
      <c r="BG47" s="182"/>
      <c r="BH47" s="487"/>
      <c r="BI47" s="483"/>
      <c r="BJ47" s="180"/>
      <c r="BK47" s="483"/>
      <c r="BL47" s="181"/>
      <c r="BM47" s="483"/>
      <c r="BN47" s="182"/>
      <c r="BO47" s="527"/>
      <c r="BP47" s="537"/>
      <c r="BQ47" s="180"/>
      <c r="BR47" s="538"/>
      <c r="BS47" s="181"/>
      <c r="BT47" s="538"/>
      <c r="BU47" s="182"/>
      <c r="BV47" s="539"/>
      <c r="BW47" s="508">
        <f>(Teilnehmerliste!B38)</f>
        <v>0</v>
      </c>
      <c r="BX47" s="547">
        <f>(Teilnehmerliste!C38)</f>
        <v>0</v>
      </c>
    </row>
    <row r="48" spans="1:76" s="307" customFormat="1" ht="18.75" customHeight="1" x14ac:dyDescent="0.2">
      <c r="A48" s="506"/>
      <c r="B48" s="508"/>
      <c r="C48" s="510"/>
      <c r="D48" s="313" t="s">
        <v>151</v>
      </c>
      <c r="E48" s="484"/>
      <c r="F48" s="194"/>
      <c r="G48" s="484"/>
      <c r="H48" s="195"/>
      <c r="I48" s="484"/>
      <c r="J48" s="196"/>
      <c r="K48" s="488"/>
      <c r="L48" s="484"/>
      <c r="M48" s="194"/>
      <c r="N48" s="484"/>
      <c r="O48" s="195"/>
      <c r="P48" s="484"/>
      <c r="Q48" s="196"/>
      <c r="R48" s="513"/>
      <c r="S48" s="484"/>
      <c r="T48" s="194"/>
      <c r="U48" s="484"/>
      <c r="V48" s="195"/>
      <c r="W48" s="484"/>
      <c r="X48" s="196"/>
      <c r="Y48" s="488"/>
      <c r="Z48" s="484"/>
      <c r="AA48" s="194"/>
      <c r="AB48" s="484"/>
      <c r="AC48" s="195"/>
      <c r="AD48" s="484"/>
      <c r="AE48" s="196"/>
      <c r="AF48" s="488"/>
      <c r="AG48" s="484"/>
      <c r="AH48" s="194"/>
      <c r="AI48" s="484"/>
      <c r="AJ48" s="195"/>
      <c r="AK48" s="484"/>
      <c r="AL48" s="196"/>
      <c r="AM48" s="488"/>
      <c r="AN48" s="484"/>
      <c r="AO48" s="194"/>
      <c r="AP48" s="484"/>
      <c r="AQ48" s="195"/>
      <c r="AR48" s="484"/>
      <c r="AS48" s="196"/>
      <c r="AT48" s="488"/>
      <c r="AU48" s="484"/>
      <c r="AV48" s="194"/>
      <c r="AW48" s="484"/>
      <c r="AX48" s="195"/>
      <c r="AY48" s="484"/>
      <c r="AZ48" s="196"/>
      <c r="BA48" s="488"/>
      <c r="BB48" s="484"/>
      <c r="BC48" s="194"/>
      <c r="BD48" s="484"/>
      <c r="BE48" s="195"/>
      <c r="BF48" s="484"/>
      <c r="BG48" s="196"/>
      <c r="BH48" s="488"/>
      <c r="BI48" s="484"/>
      <c r="BJ48" s="194"/>
      <c r="BK48" s="484"/>
      <c r="BL48" s="195"/>
      <c r="BM48" s="484"/>
      <c r="BN48" s="196"/>
      <c r="BO48" s="524"/>
      <c r="BP48" s="532"/>
      <c r="BQ48" s="416"/>
      <c r="BR48" s="484"/>
      <c r="BS48" s="417"/>
      <c r="BT48" s="484"/>
      <c r="BU48" s="418"/>
      <c r="BV48" s="488"/>
      <c r="BW48" s="508"/>
      <c r="BX48" s="547"/>
    </row>
    <row r="49" spans="1:76" s="307" customFormat="1" ht="18.75" customHeight="1" x14ac:dyDescent="0.2">
      <c r="A49" s="506">
        <f>(Teilnehmerliste!A39)</f>
        <v>20</v>
      </c>
      <c r="B49" s="508">
        <f>(Teilnehmerliste!B39)</f>
        <v>0</v>
      </c>
      <c r="C49" s="510">
        <f>(Teilnehmerliste!C39)</f>
        <v>0</v>
      </c>
      <c r="D49" s="309" t="s">
        <v>150</v>
      </c>
      <c r="E49" s="481"/>
      <c r="F49" s="189"/>
      <c r="G49" s="481"/>
      <c r="H49" s="175"/>
      <c r="I49" s="481"/>
      <c r="J49" s="185"/>
      <c r="K49" s="485"/>
      <c r="L49" s="481"/>
      <c r="M49" s="189"/>
      <c r="N49" s="481"/>
      <c r="O49" s="175"/>
      <c r="P49" s="481"/>
      <c r="Q49" s="185"/>
      <c r="R49" s="491"/>
      <c r="S49" s="481"/>
      <c r="T49" s="189"/>
      <c r="U49" s="481"/>
      <c r="V49" s="175"/>
      <c r="W49" s="481"/>
      <c r="X49" s="185"/>
      <c r="Y49" s="485"/>
      <c r="Z49" s="481"/>
      <c r="AA49" s="189"/>
      <c r="AB49" s="481"/>
      <c r="AC49" s="175"/>
      <c r="AD49" s="481"/>
      <c r="AE49" s="185"/>
      <c r="AF49" s="485"/>
      <c r="AG49" s="481"/>
      <c r="AH49" s="189"/>
      <c r="AI49" s="481"/>
      <c r="AJ49" s="175"/>
      <c r="AK49" s="481"/>
      <c r="AL49" s="185"/>
      <c r="AM49" s="485"/>
      <c r="AN49" s="481"/>
      <c r="AO49" s="189"/>
      <c r="AP49" s="481"/>
      <c r="AQ49" s="175"/>
      <c r="AR49" s="481"/>
      <c r="AS49" s="185"/>
      <c r="AT49" s="485"/>
      <c r="AU49" s="481"/>
      <c r="AV49" s="189"/>
      <c r="AW49" s="481"/>
      <c r="AX49" s="175"/>
      <c r="AY49" s="481"/>
      <c r="AZ49" s="185"/>
      <c r="BA49" s="485"/>
      <c r="BB49" s="481"/>
      <c r="BC49" s="189"/>
      <c r="BD49" s="481"/>
      <c r="BE49" s="175"/>
      <c r="BF49" s="481"/>
      <c r="BG49" s="185"/>
      <c r="BH49" s="485"/>
      <c r="BI49" s="481"/>
      <c r="BJ49" s="189"/>
      <c r="BK49" s="481"/>
      <c r="BL49" s="175"/>
      <c r="BM49" s="481"/>
      <c r="BN49" s="185"/>
      <c r="BO49" s="525"/>
      <c r="BP49" s="533"/>
      <c r="BQ49" s="419"/>
      <c r="BR49" s="535"/>
      <c r="BS49" s="420"/>
      <c r="BT49" s="535"/>
      <c r="BU49" s="421"/>
      <c r="BV49" s="536"/>
      <c r="BW49" s="508">
        <f>(Teilnehmerliste!B39)</f>
        <v>0</v>
      </c>
      <c r="BX49" s="547">
        <f>(Teilnehmerliste!C39)</f>
        <v>0</v>
      </c>
    </row>
    <row r="50" spans="1:76" s="307" customFormat="1" ht="18.75" customHeight="1" x14ac:dyDescent="0.2">
      <c r="A50" s="506"/>
      <c r="B50" s="508"/>
      <c r="C50" s="510"/>
      <c r="D50" s="310" t="s">
        <v>151</v>
      </c>
      <c r="E50" s="482"/>
      <c r="F50" s="199"/>
      <c r="G50" s="482"/>
      <c r="H50" s="200"/>
      <c r="I50" s="482"/>
      <c r="J50" s="201"/>
      <c r="K50" s="486"/>
      <c r="L50" s="482"/>
      <c r="M50" s="199"/>
      <c r="N50" s="482"/>
      <c r="O50" s="200"/>
      <c r="P50" s="482"/>
      <c r="Q50" s="201"/>
      <c r="R50" s="512"/>
      <c r="S50" s="482"/>
      <c r="T50" s="199"/>
      <c r="U50" s="482"/>
      <c r="V50" s="200"/>
      <c r="W50" s="482"/>
      <c r="X50" s="201"/>
      <c r="Y50" s="486"/>
      <c r="Z50" s="482"/>
      <c r="AA50" s="199"/>
      <c r="AB50" s="482"/>
      <c r="AC50" s="200"/>
      <c r="AD50" s="482"/>
      <c r="AE50" s="201"/>
      <c r="AF50" s="486"/>
      <c r="AG50" s="482"/>
      <c r="AH50" s="199"/>
      <c r="AI50" s="482"/>
      <c r="AJ50" s="200"/>
      <c r="AK50" s="482"/>
      <c r="AL50" s="201"/>
      <c r="AM50" s="486"/>
      <c r="AN50" s="482"/>
      <c r="AO50" s="199"/>
      <c r="AP50" s="482"/>
      <c r="AQ50" s="200"/>
      <c r="AR50" s="482"/>
      <c r="AS50" s="201"/>
      <c r="AT50" s="486"/>
      <c r="AU50" s="482"/>
      <c r="AV50" s="199"/>
      <c r="AW50" s="482"/>
      <c r="AX50" s="200"/>
      <c r="AY50" s="482"/>
      <c r="AZ50" s="201"/>
      <c r="BA50" s="486"/>
      <c r="BB50" s="482"/>
      <c r="BC50" s="199"/>
      <c r="BD50" s="482"/>
      <c r="BE50" s="200"/>
      <c r="BF50" s="482"/>
      <c r="BG50" s="201"/>
      <c r="BH50" s="486"/>
      <c r="BI50" s="482"/>
      <c r="BJ50" s="199"/>
      <c r="BK50" s="482"/>
      <c r="BL50" s="200"/>
      <c r="BM50" s="482"/>
      <c r="BN50" s="201"/>
      <c r="BO50" s="526"/>
      <c r="BP50" s="534"/>
      <c r="BQ50" s="422"/>
      <c r="BR50" s="482"/>
      <c r="BS50" s="423"/>
      <c r="BT50" s="482"/>
      <c r="BU50" s="424"/>
      <c r="BV50" s="486"/>
      <c r="BW50" s="508"/>
      <c r="BX50" s="547"/>
    </row>
    <row r="51" spans="1:76" s="307" customFormat="1" ht="18.75" customHeight="1" x14ac:dyDescent="0.2">
      <c r="A51" s="506">
        <f>(Teilnehmerliste!A40)</f>
        <v>21</v>
      </c>
      <c r="B51" s="508">
        <f>(Teilnehmerliste!B40)</f>
        <v>0</v>
      </c>
      <c r="C51" s="510">
        <f>(Teilnehmerliste!C40)</f>
        <v>0</v>
      </c>
      <c r="D51" s="312" t="s">
        <v>150</v>
      </c>
      <c r="E51" s="483"/>
      <c r="F51" s="180"/>
      <c r="G51" s="483"/>
      <c r="H51" s="181"/>
      <c r="I51" s="483"/>
      <c r="J51" s="182"/>
      <c r="K51" s="487"/>
      <c r="L51" s="483"/>
      <c r="M51" s="180"/>
      <c r="N51" s="483"/>
      <c r="O51" s="181"/>
      <c r="P51" s="483"/>
      <c r="Q51" s="182"/>
      <c r="R51" s="492"/>
      <c r="S51" s="483"/>
      <c r="T51" s="180"/>
      <c r="U51" s="483"/>
      <c r="V51" s="181"/>
      <c r="W51" s="483"/>
      <c r="X51" s="182"/>
      <c r="Y51" s="487"/>
      <c r="Z51" s="483"/>
      <c r="AA51" s="180"/>
      <c r="AB51" s="483"/>
      <c r="AC51" s="181"/>
      <c r="AD51" s="483"/>
      <c r="AE51" s="182"/>
      <c r="AF51" s="487"/>
      <c r="AG51" s="483"/>
      <c r="AH51" s="180"/>
      <c r="AI51" s="483"/>
      <c r="AJ51" s="181"/>
      <c r="AK51" s="483"/>
      <c r="AL51" s="182"/>
      <c r="AM51" s="487"/>
      <c r="AN51" s="483"/>
      <c r="AO51" s="180"/>
      <c r="AP51" s="483"/>
      <c r="AQ51" s="181"/>
      <c r="AR51" s="483"/>
      <c r="AS51" s="182"/>
      <c r="AT51" s="487"/>
      <c r="AU51" s="483"/>
      <c r="AV51" s="180"/>
      <c r="AW51" s="483"/>
      <c r="AX51" s="181"/>
      <c r="AY51" s="483"/>
      <c r="AZ51" s="182"/>
      <c r="BA51" s="487"/>
      <c r="BB51" s="483"/>
      <c r="BC51" s="180"/>
      <c r="BD51" s="483"/>
      <c r="BE51" s="181"/>
      <c r="BF51" s="483"/>
      <c r="BG51" s="182"/>
      <c r="BH51" s="487"/>
      <c r="BI51" s="483"/>
      <c r="BJ51" s="180"/>
      <c r="BK51" s="483"/>
      <c r="BL51" s="181"/>
      <c r="BM51" s="483"/>
      <c r="BN51" s="182"/>
      <c r="BO51" s="527"/>
      <c r="BP51" s="537"/>
      <c r="BQ51" s="180"/>
      <c r="BR51" s="538"/>
      <c r="BS51" s="181"/>
      <c r="BT51" s="538"/>
      <c r="BU51" s="182"/>
      <c r="BV51" s="539"/>
      <c r="BW51" s="508">
        <f>(Teilnehmerliste!B40)</f>
        <v>0</v>
      </c>
      <c r="BX51" s="547">
        <f>(Teilnehmerliste!C40)</f>
        <v>0</v>
      </c>
    </row>
    <row r="52" spans="1:76" s="307" customFormat="1" ht="18.75" customHeight="1" x14ac:dyDescent="0.2">
      <c r="A52" s="506"/>
      <c r="B52" s="508"/>
      <c r="C52" s="510"/>
      <c r="D52" s="313" t="s">
        <v>151</v>
      </c>
      <c r="E52" s="484"/>
      <c r="F52" s="194"/>
      <c r="G52" s="484"/>
      <c r="H52" s="195"/>
      <c r="I52" s="484"/>
      <c r="J52" s="196"/>
      <c r="K52" s="488"/>
      <c r="L52" s="484"/>
      <c r="M52" s="194"/>
      <c r="N52" s="484"/>
      <c r="O52" s="195"/>
      <c r="P52" s="484"/>
      <c r="Q52" s="196"/>
      <c r="R52" s="513"/>
      <c r="S52" s="484"/>
      <c r="T52" s="194"/>
      <c r="U52" s="484"/>
      <c r="V52" s="195"/>
      <c r="W52" s="484"/>
      <c r="X52" s="196"/>
      <c r="Y52" s="488"/>
      <c r="Z52" s="484"/>
      <c r="AA52" s="194"/>
      <c r="AB52" s="484"/>
      <c r="AC52" s="195"/>
      <c r="AD52" s="484"/>
      <c r="AE52" s="196"/>
      <c r="AF52" s="488"/>
      <c r="AG52" s="484"/>
      <c r="AH52" s="194"/>
      <c r="AI52" s="484"/>
      <c r="AJ52" s="195"/>
      <c r="AK52" s="484"/>
      <c r="AL52" s="196"/>
      <c r="AM52" s="488"/>
      <c r="AN52" s="484"/>
      <c r="AO52" s="194"/>
      <c r="AP52" s="484"/>
      <c r="AQ52" s="195"/>
      <c r="AR52" s="484"/>
      <c r="AS52" s="196"/>
      <c r="AT52" s="488"/>
      <c r="AU52" s="484"/>
      <c r="AV52" s="194"/>
      <c r="AW52" s="484"/>
      <c r="AX52" s="195"/>
      <c r="AY52" s="484"/>
      <c r="AZ52" s="196"/>
      <c r="BA52" s="488"/>
      <c r="BB52" s="484"/>
      <c r="BC52" s="194"/>
      <c r="BD52" s="484"/>
      <c r="BE52" s="195"/>
      <c r="BF52" s="484"/>
      <c r="BG52" s="196"/>
      <c r="BH52" s="488"/>
      <c r="BI52" s="484"/>
      <c r="BJ52" s="194"/>
      <c r="BK52" s="484"/>
      <c r="BL52" s="195"/>
      <c r="BM52" s="484"/>
      <c r="BN52" s="196"/>
      <c r="BO52" s="524"/>
      <c r="BP52" s="532"/>
      <c r="BQ52" s="416"/>
      <c r="BR52" s="484"/>
      <c r="BS52" s="417"/>
      <c r="BT52" s="484"/>
      <c r="BU52" s="418"/>
      <c r="BV52" s="488"/>
      <c r="BW52" s="508"/>
      <c r="BX52" s="547"/>
    </row>
    <row r="53" spans="1:76" s="307" customFormat="1" ht="18.75" customHeight="1" x14ac:dyDescent="0.2">
      <c r="A53" s="506">
        <f>(Teilnehmerliste!A41)</f>
        <v>22</v>
      </c>
      <c r="B53" s="508">
        <f>(Teilnehmerliste!B41)</f>
        <v>0</v>
      </c>
      <c r="C53" s="510">
        <f>(Teilnehmerliste!C41)</f>
        <v>0</v>
      </c>
      <c r="D53" s="309" t="s">
        <v>150</v>
      </c>
      <c r="E53" s="481"/>
      <c r="F53" s="189"/>
      <c r="G53" s="481"/>
      <c r="H53" s="190"/>
      <c r="I53" s="481"/>
      <c r="J53" s="185"/>
      <c r="K53" s="485"/>
      <c r="L53" s="481"/>
      <c r="M53" s="189"/>
      <c r="N53" s="481"/>
      <c r="O53" s="190"/>
      <c r="P53" s="481"/>
      <c r="Q53" s="185"/>
      <c r="R53" s="491"/>
      <c r="S53" s="481"/>
      <c r="T53" s="189"/>
      <c r="U53" s="481"/>
      <c r="V53" s="190"/>
      <c r="W53" s="481"/>
      <c r="X53" s="185"/>
      <c r="Y53" s="485"/>
      <c r="Z53" s="481"/>
      <c r="AA53" s="189"/>
      <c r="AB53" s="481"/>
      <c r="AC53" s="190"/>
      <c r="AD53" s="481"/>
      <c r="AE53" s="185"/>
      <c r="AF53" s="485"/>
      <c r="AG53" s="481"/>
      <c r="AH53" s="189"/>
      <c r="AI53" s="481"/>
      <c r="AJ53" s="190"/>
      <c r="AK53" s="481"/>
      <c r="AL53" s="185"/>
      <c r="AM53" s="485"/>
      <c r="AN53" s="481"/>
      <c r="AO53" s="189"/>
      <c r="AP53" s="481"/>
      <c r="AQ53" s="190"/>
      <c r="AR53" s="481"/>
      <c r="AS53" s="185"/>
      <c r="AT53" s="485"/>
      <c r="AU53" s="481"/>
      <c r="AV53" s="189"/>
      <c r="AW53" s="481"/>
      <c r="AX53" s="190"/>
      <c r="AY53" s="481"/>
      <c r="AZ53" s="185"/>
      <c r="BA53" s="485"/>
      <c r="BB53" s="481"/>
      <c r="BC53" s="189"/>
      <c r="BD53" s="481"/>
      <c r="BE53" s="190"/>
      <c r="BF53" s="481"/>
      <c r="BG53" s="185"/>
      <c r="BH53" s="485"/>
      <c r="BI53" s="481"/>
      <c r="BJ53" s="189"/>
      <c r="BK53" s="481"/>
      <c r="BL53" s="190"/>
      <c r="BM53" s="481"/>
      <c r="BN53" s="185"/>
      <c r="BO53" s="525"/>
      <c r="BP53" s="533"/>
      <c r="BQ53" s="419"/>
      <c r="BR53" s="535"/>
      <c r="BS53" s="420"/>
      <c r="BT53" s="535"/>
      <c r="BU53" s="421"/>
      <c r="BV53" s="536"/>
      <c r="BW53" s="508">
        <f>(Teilnehmerliste!B41)</f>
        <v>0</v>
      </c>
      <c r="BX53" s="547">
        <f>(Teilnehmerliste!C41)</f>
        <v>0</v>
      </c>
    </row>
    <row r="54" spans="1:76" s="307" customFormat="1" ht="18.75" customHeight="1" x14ac:dyDescent="0.2">
      <c r="A54" s="506"/>
      <c r="B54" s="508"/>
      <c r="C54" s="510"/>
      <c r="D54" s="310" t="s">
        <v>151</v>
      </c>
      <c r="E54" s="482"/>
      <c r="F54" s="199"/>
      <c r="G54" s="482"/>
      <c r="H54" s="200"/>
      <c r="I54" s="482"/>
      <c r="J54" s="201"/>
      <c r="K54" s="486"/>
      <c r="L54" s="482"/>
      <c r="M54" s="199"/>
      <c r="N54" s="482"/>
      <c r="O54" s="200"/>
      <c r="P54" s="482"/>
      <c r="Q54" s="201"/>
      <c r="R54" s="512"/>
      <c r="S54" s="482"/>
      <c r="T54" s="199"/>
      <c r="U54" s="482"/>
      <c r="V54" s="200"/>
      <c r="W54" s="482"/>
      <c r="X54" s="201"/>
      <c r="Y54" s="486"/>
      <c r="Z54" s="482"/>
      <c r="AA54" s="199"/>
      <c r="AB54" s="482"/>
      <c r="AC54" s="200"/>
      <c r="AD54" s="482"/>
      <c r="AE54" s="201"/>
      <c r="AF54" s="486"/>
      <c r="AG54" s="482"/>
      <c r="AH54" s="199"/>
      <c r="AI54" s="482"/>
      <c r="AJ54" s="200"/>
      <c r="AK54" s="482"/>
      <c r="AL54" s="201"/>
      <c r="AM54" s="486"/>
      <c r="AN54" s="482"/>
      <c r="AO54" s="199"/>
      <c r="AP54" s="482"/>
      <c r="AQ54" s="200"/>
      <c r="AR54" s="482"/>
      <c r="AS54" s="201"/>
      <c r="AT54" s="486"/>
      <c r="AU54" s="482"/>
      <c r="AV54" s="199"/>
      <c r="AW54" s="482"/>
      <c r="AX54" s="200"/>
      <c r="AY54" s="482"/>
      <c r="AZ54" s="201"/>
      <c r="BA54" s="486"/>
      <c r="BB54" s="482"/>
      <c r="BC54" s="199"/>
      <c r="BD54" s="482"/>
      <c r="BE54" s="200"/>
      <c r="BF54" s="482"/>
      <c r="BG54" s="201"/>
      <c r="BH54" s="486"/>
      <c r="BI54" s="482"/>
      <c r="BJ54" s="199"/>
      <c r="BK54" s="482"/>
      <c r="BL54" s="200"/>
      <c r="BM54" s="482"/>
      <c r="BN54" s="201"/>
      <c r="BO54" s="526"/>
      <c r="BP54" s="534"/>
      <c r="BQ54" s="422"/>
      <c r="BR54" s="482"/>
      <c r="BS54" s="423"/>
      <c r="BT54" s="482"/>
      <c r="BU54" s="424"/>
      <c r="BV54" s="486"/>
      <c r="BW54" s="508"/>
      <c r="BX54" s="547"/>
    </row>
    <row r="55" spans="1:76" s="307" customFormat="1" ht="18.75" customHeight="1" x14ac:dyDescent="0.2">
      <c r="A55" s="506">
        <f>(Teilnehmerliste!A42)</f>
        <v>23</v>
      </c>
      <c r="B55" s="508">
        <f>(Teilnehmerliste!B42)</f>
        <v>0</v>
      </c>
      <c r="C55" s="510">
        <f>(Teilnehmerliste!C42)</f>
        <v>0</v>
      </c>
      <c r="D55" s="312" t="s">
        <v>150</v>
      </c>
      <c r="E55" s="483"/>
      <c r="F55" s="180"/>
      <c r="G55" s="483"/>
      <c r="H55" s="181"/>
      <c r="I55" s="483"/>
      <c r="J55" s="182"/>
      <c r="K55" s="487"/>
      <c r="L55" s="483"/>
      <c r="M55" s="180"/>
      <c r="N55" s="483"/>
      <c r="O55" s="181"/>
      <c r="P55" s="483"/>
      <c r="Q55" s="182"/>
      <c r="R55" s="492"/>
      <c r="S55" s="483"/>
      <c r="T55" s="180"/>
      <c r="U55" s="483"/>
      <c r="V55" s="181"/>
      <c r="W55" s="483"/>
      <c r="X55" s="182"/>
      <c r="Y55" s="487"/>
      <c r="Z55" s="483"/>
      <c r="AA55" s="180"/>
      <c r="AB55" s="483"/>
      <c r="AC55" s="181"/>
      <c r="AD55" s="483"/>
      <c r="AE55" s="182"/>
      <c r="AF55" s="487"/>
      <c r="AG55" s="483"/>
      <c r="AH55" s="180"/>
      <c r="AI55" s="483"/>
      <c r="AJ55" s="181"/>
      <c r="AK55" s="483"/>
      <c r="AL55" s="182"/>
      <c r="AM55" s="487"/>
      <c r="AN55" s="483"/>
      <c r="AO55" s="180"/>
      <c r="AP55" s="483"/>
      <c r="AQ55" s="181"/>
      <c r="AR55" s="483"/>
      <c r="AS55" s="182"/>
      <c r="AT55" s="487"/>
      <c r="AU55" s="483"/>
      <c r="AV55" s="180"/>
      <c r="AW55" s="483"/>
      <c r="AX55" s="181"/>
      <c r="AY55" s="483"/>
      <c r="AZ55" s="182"/>
      <c r="BA55" s="487"/>
      <c r="BB55" s="483"/>
      <c r="BC55" s="180"/>
      <c r="BD55" s="483"/>
      <c r="BE55" s="181"/>
      <c r="BF55" s="483"/>
      <c r="BG55" s="182"/>
      <c r="BH55" s="487"/>
      <c r="BI55" s="483"/>
      <c r="BJ55" s="180"/>
      <c r="BK55" s="483"/>
      <c r="BL55" s="181"/>
      <c r="BM55" s="483"/>
      <c r="BN55" s="182"/>
      <c r="BO55" s="527"/>
      <c r="BP55" s="537"/>
      <c r="BQ55" s="180"/>
      <c r="BR55" s="538"/>
      <c r="BS55" s="181"/>
      <c r="BT55" s="538"/>
      <c r="BU55" s="182"/>
      <c r="BV55" s="539"/>
      <c r="BW55" s="508">
        <f>(Teilnehmerliste!B42)</f>
        <v>0</v>
      </c>
      <c r="BX55" s="547">
        <f>(Teilnehmerliste!C42)</f>
        <v>0</v>
      </c>
    </row>
    <row r="56" spans="1:76" s="307" customFormat="1" ht="18.75" customHeight="1" x14ac:dyDescent="0.2">
      <c r="A56" s="506"/>
      <c r="B56" s="508"/>
      <c r="C56" s="510"/>
      <c r="D56" s="313" t="s">
        <v>151</v>
      </c>
      <c r="E56" s="484"/>
      <c r="F56" s="202"/>
      <c r="G56" s="484"/>
      <c r="H56" s="203"/>
      <c r="I56" s="484"/>
      <c r="J56" s="204"/>
      <c r="K56" s="488"/>
      <c r="L56" s="484"/>
      <c r="M56" s="202"/>
      <c r="N56" s="484"/>
      <c r="O56" s="203"/>
      <c r="P56" s="484"/>
      <c r="Q56" s="204"/>
      <c r="R56" s="513"/>
      <c r="S56" s="484"/>
      <c r="T56" s="202"/>
      <c r="U56" s="484"/>
      <c r="V56" s="203"/>
      <c r="W56" s="484"/>
      <c r="X56" s="204"/>
      <c r="Y56" s="488"/>
      <c r="Z56" s="484"/>
      <c r="AA56" s="202"/>
      <c r="AB56" s="484"/>
      <c r="AC56" s="203"/>
      <c r="AD56" s="484"/>
      <c r="AE56" s="204"/>
      <c r="AF56" s="488"/>
      <c r="AG56" s="484"/>
      <c r="AH56" s="202"/>
      <c r="AI56" s="484"/>
      <c r="AJ56" s="203"/>
      <c r="AK56" s="484"/>
      <c r="AL56" s="204"/>
      <c r="AM56" s="488"/>
      <c r="AN56" s="484"/>
      <c r="AO56" s="202"/>
      <c r="AP56" s="484"/>
      <c r="AQ56" s="203"/>
      <c r="AR56" s="484"/>
      <c r="AS56" s="204"/>
      <c r="AT56" s="488"/>
      <c r="AU56" s="484"/>
      <c r="AV56" s="202"/>
      <c r="AW56" s="484"/>
      <c r="AX56" s="203"/>
      <c r="AY56" s="484"/>
      <c r="AZ56" s="204"/>
      <c r="BA56" s="488"/>
      <c r="BB56" s="484"/>
      <c r="BC56" s="202"/>
      <c r="BD56" s="484"/>
      <c r="BE56" s="203"/>
      <c r="BF56" s="484"/>
      <c r="BG56" s="204"/>
      <c r="BH56" s="488"/>
      <c r="BI56" s="484"/>
      <c r="BJ56" s="202"/>
      <c r="BK56" s="484"/>
      <c r="BL56" s="203"/>
      <c r="BM56" s="484"/>
      <c r="BN56" s="204"/>
      <c r="BO56" s="524"/>
      <c r="BP56" s="532"/>
      <c r="BQ56" s="416"/>
      <c r="BR56" s="484"/>
      <c r="BS56" s="417"/>
      <c r="BT56" s="484"/>
      <c r="BU56" s="418"/>
      <c r="BV56" s="488"/>
      <c r="BW56" s="508"/>
      <c r="BX56" s="547"/>
    </row>
    <row r="57" spans="1:76" s="307" customFormat="1" ht="18.75" customHeight="1" x14ac:dyDescent="0.2">
      <c r="A57" s="506">
        <f>(Teilnehmerliste!A43)</f>
        <v>24</v>
      </c>
      <c r="B57" s="508">
        <f>(Teilnehmerliste!B43)</f>
        <v>0</v>
      </c>
      <c r="C57" s="510">
        <f>(Teilnehmerliste!C43)</f>
        <v>0</v>
      </c>
      <c r="D57" s="309" t="s">
        <v>150</v>
      </c>
      <c r="E57" s="481"/>
      <c r="F57" s="205"/>
      <c r="G57" s="481"/>
      <c r="H57" s="206"/>
      <c r="I57" s="481"/>
      <c r="J57" s="185"/>
      <c r="K57" s="485"/>
      <c r="L57" s="481"/>
      <c r="M57" s="205"/>
      <c r="N57" s="481"/>
      <c r="O57" s="206"/>
      <c r="P57" s="481"/>
      <c r="Q57" s="185"/>
      <c r="R57" s="491"/>
      <c r="S57" s="481"/>
      <c r="T57" s="205"/>
      <c r="U57" s="481"/>
      <c r="V57" s="206"/>
      <c r="W57" s="481"/>
      <c r="X57" s="185"/>
      <c r="Y57" s="485"/>
      <c r="Z57" s="481"/>
      <c r="AA57" s="205"/>
      <c r="AB57" s="481"/>
      <c r="AC57" s="206"/>
      <c r="AD57" s="481"/>
      <c r="AE57" s="185"/>
      <c r="AF57" s="485"/>
      <c r="AG57" s="481"/>
      <c r="AH57" s="205"/>
      <c r="AI57" s="481"/>
      <c r="AJ57" s="206"/>
      <c r="AK57" s="481"/>
      <c r="AL57" s="185"/>
      <c r="AM57" s="485"/>
      <c r="AN57" s="481"/>
      <c r="AO57" s="205"/>
      <c r="AP57" s="481"/>
      <c r="AQ57" s="206"/>
      <c r="AR57" s="481"/>
      <c r="AS57" s="185"/>
      <c r="AT57" s="485"/>
      <c r="AU57" s="481"/>
      <c r="AV57" s="205"/>
      <c r="AW57" s="481"/>
      <c r="AX57" s="206"/>
      <c r="AY57" s="481"/>
      <c r="AZ57" s="185"/>
      <c r="BA57" s="485"/>
      <c r="BB57" s="481"/>
      <c r="BC57" s="205"/>
      <c r="BD57" s="481"/>
      <c r="BE57" s="206"/>
      <c r="BF57" s="481"/>
      <c r="BG57" s="185"/>
      <c r="BH57" s="485"/>
      <c r="BI57" s="481"/>
      <c r="BJ57" s="205"/>
      <c r="BK57" s="481"/>
      <c r="BL57" s="206"/>
      <c r="BM57" s="481"/>
      <c r="BN57" s="185"/>
      <c r="BO57" s="525"/>
      <c r="BP57" s="533"/>
      <c r="BQ57" s="419"/>
      <c r="BR57" s="535"/>
      <c r="BS57" s="420"/>
      <c r="BT57" s="535"/>
      <c r="BU57" s="421"/>
      <c r="BV57" s="536"/>
      <c r="BW57" s="508">
        <f>(Teilnehmerliste!B43)</f>
        <v>0</v>
      </c>
      <c r="BX57" s="547">
        <f>(Teilnehmerliste!C43)</f>
        <v>0</v>
      </c>
    </row>
    <row r="58" spans="1:76" s="307" customFormat="1" ht="18.75" customHeight="1" x14ac:dyDescent="0.2">
      <c r="A58" s="506"/>
      <c r="B58" s="508"/>
      <c r="C58" s="510"/>
      <c r="D58" s="310" t="s">
        <v>151</v>
      </c>
      <c r="E58" s="482"/>
      <c r="F58" s="207"/>
      <c r="G58" s="482"/>
      <c r="H58" s="208"/>
      <c r="I58" s="482"/>
      <c r="J58" s="209"/>
      <c r="K58" s="486"/>
      <c r="L58" s="482"/>
      <c r="M58" s="207"/>
      <c r="N58" s="482"/>
      <c r="O58" s="208"/>
      <c r="P58" s="482"/>
      <c r="Q58" s="209"/>
      <c r="R58" s="512"/>
      <c r="S58" s="482"/>
      <c r="T58" s="207"/>
      <c r="U58" s="482"/>
      <c r="V58" s="208"/>
      <c r="W58" s="482"/>
      <c r="X58" s="209"/>
      <c r="Y58" s="486"/>
      <c r="Z58" s="482"/>
      <c r="AA58" s="207"/>
      <c r="AB58" s="482"/>
      <c r="AC58" s="208"/>
      <c r="AD58" s="482"/>
      <c r="AE58" s="209"/>
      <c r="AF58" s="486"/>
      <c r="AG58" s="482"/>
      <c r="AH58" s="207"/>
      <c r="AI58" s="482"/>
      <c r="AJ58" s="208"/>
      <c r="AK58" s="482"/>
      <c r="AL58" s="209"/>
      <c r="AM58" s="486"/>
      <c r="AN58" s="482"/>
      <c r="AO58" s="207"/>
      <c r="AP58" s="482"/>
      <c r="AQ58" s="208"/>
      <c r="AR58" s="482"/>
      <c r="AS58" s="209"/>
      <c r="AT58" s="486"/>
      <c r="AU58" s="482"/>
      <c r="AV58" s="207"/>
      <c r="AW58" s="482"/>
      <c r="AX58" s="208"/>
      <c r="AY58" s="482"/>
      <c r="AZ58" s="209"/>
      <c r="BA58" s="486"/>
      <c r="BB58" s="482"/>
      <c r="BC58" s="207"/>
      <c r="BD58" s="482"/>
      <c r="BE58" s="208"/>
      <c r="BF58" s="482"/>
      <c r="BG58" s="209"/>
      <c r="BH58" s="486"/>
      <c r="BI58" s="482"/>
      <c r="BJ58" s="207"/>
      <c r="BK58" s="482"/>
      <c r="BL58" s="208"/>
      <c r="BM58" s="482"/>
      <c r="BN58" s="209"/>
      <c r="BO58" s="526"/>
      <c r="BP58" s="534"/>
      <c r="BQ58" s="422"/>
      <c r="BR58" s="482"/>
      <c r="BS58" s="423"/>
      <c r="BT58" s="482"/>
      <c r="BU58" s="424"/>
      <c r="BV58" s="486"/>
      <c r="BW58" s="508"/>
      <c r="BX58" s="547"/>
    </row>
    <row r="59" spans="1:76" s="307" customFormat="1" ht="18.75" customHeight="1" x14ac:dyDescent="0.2">
      <c r="A59" s="506">
        <f>(Teilnehmerliste!A44)</f>
        <v>25</v>
      </c>
      <c r="B59" s="508">
        <f>(Teilnehmerliste!B44)</f>
        <v>0</v>
      </c>
      <c r="C59" s="510">
        <f>(Teilnehmerliste!C44)</f>
        <v>0</v>
      </c>
      <c r="D59" s="312" t="s">
        <v>150</v>
      </c>
      <c r="E59" s="483"/>
      <c r="F59" s="180"/>
      <c r="G59" s="483"/>
      <c r="H59" s="181"/>
      <c r="I59" s="483"/>
      <c r="J59" s="182"/>
      <c r="K59" s="514"/>
      <c r="L59" s="483"/>
      <c r="M59" s="180"/>
      <c r="N59" s="483"/>
      <c r="O59" s="181"/>
      <c r="P59" s="483"/>
      <c r="Q59" s="182"/>
      <c r="R59" s="492"/>
      <c r="S59" s="483"/>
      <c r="T59" s="180"/>
      <c r="U59" s="483"/>
      <c r="V59" s="181"/>
      <c r="W59" s="483"/>
      <c r="X59" s="182"/>
      <c r="Y59" s="514"/>
      <c r="Z59" s="483"/>
      <c r="AA59" s="180"/>
      <c r="AB59" s="483"/>
      <c r="AC59" s="181"/>
      <c r="AD59" s="483"/>
      <c r="AE59" s="182"/>
      <c r="AF59" s="514"/>
      <c r="AG59" s="483"/>
      <c r="AH59" s="180"/>
      <c r="AI59" s="483"/>
      <c r="AJ59" s="181"/>
      <c r="AK59" s="483"/>
      <c r="AL59" s="182"/>
      <c r="AM59" s="514"/>
      <c r="AN59" s="483"/>
      <c r="AO59" s="180"/>
      <c r="AP59" s="483"/>
      <c r="AQ59" s="181"/>
      <c r="AR59" s="483"/>
      <c r="AS59" s="182"/>
      <c r="AT59" s="514"/>
      <c r="AU59" s="483"/>
      <c r="AV59" s="180"/>
      <c r="AW59" s="483"/>
      <c r="AX59" s="181"/>
      <c r="AY59" s="483"/>
      <c r="AZ59" s="182"/>
      <c r="BA59" s="514"/>
      <c r="BB59" s="483"/>
      <c r="BC59" s="180"/>
      <c r="BD59" s="483"/>
      <c r="BE59" s="181"/>
      <c r="BF59" s="483"/>
      <c r="BG59" s="182"/>
      <c r="BH59" s="514"/>
      <c r="BI59" s="483"/>
      <c r="BJ59" s="180"/>
      <c r="BK59" s="483"/>
      <c r="BL59" s="181"/>
      <c r="BM59" s="483"/>
      <c r="BN59" s="182"/>
      <c r="BO59" s="527"/>
      <c r="BP59" s="537"/>
      <c r="BQ59" s="180"/>
      <c r="BR59" s="538"/>
      <c r="BS59" s="181"/>
      <c r="BT59" s="538"/>
      <c r="BU59" s="182"/>
      <c r="BV59" s="539"/>
      <c r="BW59" s="508">
        <f>(Teilnehmerliste!B44)</f>
        <v>0</v>
      </c>
      <c r="BX59" s="547">
        <f>(Teilnehmerliste!C44)</f>
        <v>0</v>
      </c>
    </row>
    <row r="60" spans="1:76" s="307" customFormat="1" ht="18.75" customHeight="1" x14ac:dyDescent="0.2">
      <c r="A60" s="506"/>
      <c r="B60" s="508"/>
      <c r="C60" s="510"/>
      <c r="D60" s="313" t="s">
        <v>151</v>
      </c>
      <c r="E60" s="484"/>
      <c r="F60" s="202"/>
      <c r="G60" s="484"/>
      <c r="H60" s="203"/>
      <c r="I60" s="484"/>
      <c r="J60" s="204"/>
      <c r="K60" s="488"/>
      <c r="L60" s="484"/>
      <c r="M60" s="202"/>
      <c r="N60" s="484"/>
      <c r="O60" s="203"/>
      <c r="P60" s="484"/>
      <c r="Q60" s="204"/>
      <c r="R60" s="513"/>
      <c r="S60" s="484"/>
      <c r="T60" s="202"/>
      <c r="U60" s="484"/>
      <c r="V60" s="203"/>
      <c r="W60" s="484"/>
      <c r="X60" s="204"/>
      <c r="Y60" s="488"/>
      <c r="Z60" s="484"/>
      <c r="AA60" s="202"/>
      <c r="AB60" s="484"/>
      <c r="AC60" s="203"/>
      <c r="AD60" s="484"/>
      <c r="AE60" s="204"/>
      <c r="AF60" s="488"/>
      <c r="AG60" s="484"/>
      <c r="AH60" s="202"/>
      <c r="AI60" s="484"/>
      <c r="AJ60" s="203"/>
      <c r="AK60" s="484"/>
      <c r="AL60" s="204"/>
      <c r="AM60" s="488"/>
      <c r="AN60" s="484"/>
      <c r="AO60" s="202"/>
      <c r="AP60" s="484"/>
      <c r="AQ60" s="203"/>
      <c r="AR60" s="484"/>
      <c r="AS60" s="204"/>
      <c r="AT60" s="488"/>
      <c r="AU60" s="484"/>
      <c r="AV60" s="202"/>
      <c r="AW60" s="484"/>
      <c r="AX60" s="203"/>
      <c r="AY60" s="484"/>
      <c r="AZ60" s="204"/>
      <c r="BA60" s="488"/>
      <c r="BB60" s="484"/>
      <c r="BC60" s="202"/>
      <c r="BD60" s="484"/>
      <c r="BE60" s="203"/>
      <c r="BF60" s="484"/>
      <c r="BG60" s="204"/>
      <c r="BH60" s="488"/>
      <c r="BI60" s="484"/>
      <c r="BJ60" s="202"/>
      <c r="BK60" s="484"/>
      <c r="BL60" s="203"/>
      <c r="BM60" s="484"/>
      <c r="BN60" s="204"/>
      <c r="BO60" s="524"/>
      <c r="BP60" s="532"/>
      <c r="BQ60" s="416"/>
      <c r="BR60" s="484"/>
      <c r="BS60" s="417"/>
      <c r="BT60" s="484"/>
      <c r="BU60" s="418"/>
      <c r="BV60" s="488"/>
      <c r="BW60" s="508"/>
      <c r="BX60" s="547"/>
    </row>
    <row r="61" spans="1:76" s="307" customFormat="1" ht="18.75" customHeight="1" x14ac:dyDescent="0.2">
      <c r="A61" s="506">
        <f>(Teilnehmerliste!A45)</f>
        <v>26</v>
      </c>
      <c r="B61" s="508">
        <f>(Teilnehmerliste!B45)</f>
        <v>0</v>
      </c>
      <c r="C61" s="510">
        <f>(Teilnehmerliste!C45)</f>
        <v>0</v>
      </c>
      <c r="D61" s="309" t="s">
        <v>150</v>
      </c>
      <c r="E61" s="481"/>
      <c r="F61" s="189"/>
      <c r="G61" s="481"/>
      <c r="H61" s="190"/>
      <c r="I61" s="481"/>
      <c r="J61" s="185"/>
      <c r="K61" s="485"/>
      <c r="L61" s="481"/>
      <c r="M61" s="189"/>
      <c r="N61" s="481"/>
      <c r="O61" s="190"/>
      <c r="P61" s="481"/>
      <c r="Q61" s="185"/>
      <c r="R61" s="491"/>
      <c r="S61" s="481"/>
      <c r="T61" s="189"/>
      <c r="U61" s="481"/>
      <c r="V61" s="190"/>
      <c r="W61" s="481"/>
      <c r="X61" s="185"/>
      <c r="Y61" s="485"/>
      <c r="Z61" s="481"/>
      <c r="AA61" s="189"/>
      <c r="AB61" s="481"/>
      <c r="AC61" s="190"/>
      <c r="AD61" s="481"/>
      <c r="AE61" s="185"/>
      <c r="AF61" s="485"/>
      <c r="AG61" s="481"/>
      <c r="AH61" s="189"/>
      <c r="AI61" s="481"/>
      <c r="AJ61" s="190"/>
      <c r="AK61" s="481"/>
      <c r="AL61" s="185"/>
      <c r="AM61" s="485"/>
      <c r="AN61" s="481"/>
      <c r="AO61" s="189"/>
      <c r="AP61" s="481"/>
      <c r="AQ61" s="190"/>
      <c r="AR61" s="481"/>
      <c r="AS61" s="185"/>
      <c r="AT61" s="485"/>
      <c r="AU61" s="481"/>
      <c r="AV61" s="189"/>
      <c r="AW61" s="481"/>
      <c r="AX61" s="190"/>
      <c r="AY61" s="481"/>
      <c r="AZ61" s="185"/>
      <c r="BA61" s="485"/>
      <c r="BB61" s="481"/>
      <c r="BC61" s="189"/>
      <c r="BD61" s="481"/>
      <c r="BE61" s="190"/>
      <c r="BF61" s="481"/>
      <c r="BG61" s="185"/>
      <c r="BH61" s="485"/>
      <c r="BI61" s="481"/>
      <c r="BJ61" s="189"/>
      <c r="BK61" s="481"/>
      <c r="BL61" s="190"/>
      <c r="BM61" s="481"/>
      <c r="BN61" s="185"/>
      <c r="BO61" s="525"/>
      <c r="BP61" s="533"/>
      <c r="BQ61" s="419"/>
      <c r="BR61" s="535"/>
      <c r="BS61" s="420"/>
      <c r="BT61" s="535"/>
      <c r="BU61" s="421"/>
      <c r="BV61" s="536"/>
      <c r="BW61" s="508">
        <f>(Teilnehmerliste!B45)</f>
        <v>0</v>
      </c>
      <c r="BX61" s="547">
        <f>(Teilnehmerliste!C45)</f>
        <v>0</v>
      </c>
    </row>
    <row r="62" spans="1:76" s="307" customFormat="1" ht="18.75" customHeight="1" x14ac:dyDescent="0.2">
      <c r="A62" s="506"/>
      <c r="B62" s="508"/>
      <c r="C62" s="510"/>
      <c r="D62" s="310" t="s">
        <v>151</v>
      </c>
      <c r="E62" s="482"/>
      <c r="F62" s="207"/>
      <c r="G62" s="482"/>
      <c r="H62" s="208"/>
      <c r="I62" s="482"/>
      <c r="J62" s="209"/>
      <c r="K62" s="486"/>
      <c r="L62" s="482"/>
      <c r="M62" s="207"/>
      <c r="N62" s="482"/>
      <c r="O62" s="208"/>
      <c r="P62" s="482"/>
      <c r="Q62" s="209"/>
      <c r="R62" s="512"/>
      <c r="S62" s="482"/>
      <c r="T62" s="207"/>
      <c r="U62" s="482"/>
      <c r="V62" s="208"/>
      <c r="W62" s="482"/>
      <c r="X62" s="209"/>
      <c r="Y62" s="486"/>
      <c r="Z62" s="482"/>
      <c r="AA62" s="207"/>
      <c r="AB62" s="482"/>
      <c r="AC62" s="208"/>
      <c r="AD62" s="482"/>
      <c r="AE62" s="209"/>
      <c r="AF62" s="486"/>
      <c r="AG62" s="482"/>
      <c r="AH62" s="207"/>
      <c r="AI62" s="482"/>
      <c r="AJ62" s="208"/>
      <c r="AK62" s="482"/>
      <c r="AL62" s="209"/>
      <c r="AM62" s="486"/>
      <c r="AN62" s="482"/>
      <c r="AO62" s="207"/>
      <c r="AP62" s="482"/>
      <c r="AQ62" s="208"/>
      <c r="AR62" s="482"/>
      <c r="AS62" s="209"/>
      <c r="AT62" s="486"/>
      <c r="AU62" s="482"/>
      <c r="AV62" s="207"/>
      <c r="AW62" s="482"/>
      <c r="AX62" s="208"/>
      <c r="AY62" s="482"/>
      <c r="AZ62" s="209"/>
      <c r="BA62" s="486"/>
      <c r="BB62" s="482"/>
      <c r="BC62" s="207"/>
      <c r="BD62" s="482"/>
      <c r="BE62" s="208"/>
      <c r="BF62" s="482"/>
      <c r="BG62" s="209"/>
      <c r="BH62" s="486"/>
      <c r="BI62" s="482"/>
      <c r="BJ62" s="207"/>
      <c r="BK62" s="482"/>
      <c r="BL62" s="208"/>
      <c r="BM62" s="482"/>
      <c r="BN62" s="209"/>
      <c r="BO62" s="526"/>
      <c r="BP62" s="534"/>
      <c r="BQ62" s="422"/>
      <c r="BR62" s="482"/>
      <c r="BS62" s="423"/>
      <c r="BT62" s="482"/>
      <c r="BU62" s="424"/>
      <c r="BV62" s="486"/>
      <c r="BW62" s="508"/>
      <c r="BX62" s="547"/>
    </row>
    <row r="63" spans="1:76" s="307" customFormat="1" ht="18.75" customHeight="1" x14ac:dyDescent="0.2">
      <c r="A63" s="506">
        <f>(Teilnehmerliste!A46)</f>
        <v>27</v>
      </c>
      <c r="B63" s="508">
        <f>(Teilnehmerliste!B46)</f>
        <v>0</v>
      </c>
      <c r="C63" s="510">
        <f>(Teilnehmerliste!C46)</f>
        <v>0</v>
      </c>
      <c r="D63" s="312" t="s">
        <v>150</v>
      </c>
      <c r="E63" s="483"/>
      <c r="F63" s="180"/>
      <c r="G63" s="483"/>
      <c r="H63" s="181"/>
      <c r="I63" s="483"/>
      <c r="J63" s="182"/>
      <c r="K63" s="514"/>
      <c r="L63" s="483"/>
      <c r="M63" s="180"/>
      <c r="N63" s="483"/>
      <c r="O63" s="181"/>
      <c r="P63" s="483"/>
      <c r="Q63" s="182"/>
      <c r="R63" s="492"/>
      <c r="S63" s="483"/>
      <c r="T63" s="180"/>
      <c r="U63" s="483"/>
      <c r="V63" s="181"/>
      <c r="W63" s="483"/>
      <c r="X63" s="182"/>
      <c r="Y63" s="514"/>
      <c r="Z63" s="483"/>
      <c r="AA63" s="180"/>
      <c r="AB63" s="483"/>
      <c r="AC63" s="181"/>
      <c r="AD63" s="483"/>
      <c r="AE63" s="182"/>
      <c r="AF63" s="514"/>
      <c r="AG63" s="483"/>
      <c r="AH63" s="180"/>
      <c r="AI63" s="483"/>
      <c r="AJ63" s="181"/>
      <c r="AK63" s="483"/>
      <c r="AL63" s="182"/>
      <c r="AM63" s="514"/>
      <c r="AN63" s="483"/>
      <c r="AO63" s="180"/>
      <c r="AP63" s="483"/>
      <c r="AQ63" s="181"/>
      <c r="AR63" s="483"/>
      <c r="AS63" s="182"/>
      <c r="AT63" s="514"/>
      <c r="AU63" s="483"/>
      <c r="AV63" s="180"/>
      <c r="AW63" s="483"/>
      <c r="AX63" s="181"/>
      <c r="AY63" s="483"/>
      <c r="AZ63" s="182"/>
      <c r="BA63" s="514"/>
      <c r="BB63" s="483"/>
      <c r="BC63" s="180"/>
      <c r="BD63" s="483"/>
      <c r="BE63" s="181"/>
      <c r="BF63" s="483"/>
      <c r="BG63" s="182"/>
      <c r="BH63" s="514"/>
      <c r="BI63" s="483"/>
      <c r="BJ63" s="180"/>
      <c r="BK63" s="483"/>
      <c r="BL63" s="181"/>
      <c r="BM63" s="483"/>
      <c r="BN63" s="182"/>
      <c r="BO63" s="527"/>
      <c r="BP63" s="537"/>
      <c r="BQ63" s="180"/>
      <c r="BR63" s="538"/>
      <c r="BS63" s="181"/>
      <c r="BT63" s="538"/>
      <c r="BU63" s="182"/>
      <c r="BV63" s="539"/>
      <c r="BW63" s="508">
        <f>(Teilnehmerliste!B46)</f>
        <v>0</v>
      </c>
      <c r="BX63" s="547">
        <f>(Teilnehmerliste!C46)</f>
        <v>0</v>
      </c>
    </row>
    <row r="64" spans="1:76" s="307" customFormat="1" ht="18.75" customHeight="1" x14ac:dyDescent="0.2">
      <c r="A64" s="506"/>
      <c r="B64" s="508"/>
      <c r="C64" s="510"/>
      <c r="D64" s="313" t="s">
        <v>151</v>
      </c>
      <c r="E64" s="484"/>
      <c r="F64" s="202"/>
      <c r="G64" s="484"/>
      <c r="H64" s="203"/>
      <c r="I64" s="484"/>
      <c r="J64" s="204"/>
      <c r="K64" s="488"/>
      <c r="L64" s="484"/>
      <c r="M64" s="202"/>
      <c r="N64" s="484"/>
      <c r="O64" s="203"/>
      <c r="P64" s="484"/>
      <c r="Q64" s="204"/>
      <c r="R64" s="513"/>
      <c r="S64" s="484"/>
      <c r="T64" s="202"/>
      <c r="U64" s="484"/>
      <c r="V64" s="203"/>
      <c r="W64" s="484"/>
      <c r="X64" s="204"/>
      <c r="Y64" s="488"/>
      <c r="Z64" s="484"/>
      <c r="AA64" s="202"/>
      <c r="AB64" s="484"/>
      <c r="AC64" s="203"/>
      <c r="AD64" s="484"/>
      <c r="AE64" s="204"/>
      <c r="AF64" s="488"/>
      <c r="AG64" s="484"/>
      <c r="AH64" s="202"/>
      <c r="AI64" s="484"/>
      <c r="AJ64" s="203"/>
      <c r="AK64" s="484"/>
      <c r="AL64" s="204"/>
      <c r="AM64" s="488"/>
      <c r="AN64" s="484"/>
      <c r="AO64" s="202"/>
      <c r="AP64" s="484"/>
      <c r="AQ64" s="203"/>
      <c r="AR64" s="484"/>
      <c r="AS64" s="204"/>
      <c r="AT64" s="488"/>
      <c r="AU64" s="484"/>
      <c r="AV64" s="202"/>
      <c r="AW64" s="484"/>
      <c r="AX64" s="203"/>
      <c r="AY64" s="484"/>
      <c r="AZ64" s="204"/>
      <c r="BA64" s="488"/>
      <c r="BB64" s="484"/>
      <c r="BC64" s="202"/>
      <c r="BD64" s="484"/>
      <c r="BE64" s="203"/>
      <c r="BF64" s="484"/>
      <c r="BG64" s="204"/>
      <c r="BH64" s="488"/>
      <c r="BI64" s="484"/>
      <c r="BJ64" s="202"/>
      <c r="BK64" s="484"/>
      <c r="BL64" s="203"/>
      <c r="BM64" s="484"/>
      <c r="BN64" s="204"/>
      <c r="BO64" s="524"/>
      <c r="BP64" s="532"/>
      <c r="BQ64" s="416"/>
      <c r="BR64" s="484"/>
      <c r="BS64" s="417"/>
      <c r="BT64" s="484"/>
      <c r="BU64" s="418"/>
      <c r="BV64" s="488"/>
      <c r="BW64" s="508"/>
      <c r="BX64" s="547"/>
    </row>
    <row r="65" spans="1:76" s="307" customFormat="1" ht="18.75" customHeight="1" x14ac:dyDescent="0.2">
      <c r="A65" s="506">
        <f>(Teilnehmerliste!A47)</f>
        <v>28</v>
      </c>
      <c r="B65" s="508">
        <f>(Teilnehmerliste!B47)</f>
        <v>0</v>
      </c>
      <c r="C65" s="510">
        <f>(Teilnehmerliste!C47)</f>
        <v>0</v>
      </c>
      <c r="D65" s="309" t="s">
        <v>150</v>
      </c>
      <c r="E65" s="481"/>
      <c r="F65" s="189"/>
      <c r="G65" s="481"/>
      <c r="H65" s="175"/>
      <c r="I65" s="481"/>
      <c r="J65" s="185"/>
      <c r="K65" s="485"/>
      <c r="L65" s="481"/>
      <c r="M65" s="189"/>
      <c r="N65" s="481"/>
      <c r="O65" s="175"/>
      <c r="P65" s="481"/>
      <c r="Q65" s="185"/>
      <c r="R65" s="491"/>
      <c r="S65" s="481"/>
      <c r="T65" s="189"/>
      <c r="U65" s="481"/>
      <c r="V65" s="175"/>
      <c r="W65" s="481"/>
      <c r="X65" s="185"/>
      <c r="Y65" s="485"/>
      <c r="Z65" s="481"/>
      <c r="AA65" s="189"/>
      <c r="AB65" s="481"/>
      <c r="AC65" s="175"/>
      <c r="AD65" s="481"/>
      <c r="AE65" s="185"/>
      <c r="AF65" s="485"/>
      <c r="AG65" s="481"/>
      <c r="AH65" s="189"/>
      <c r="AI65" s="481"/>
      <c r="AJ65" s="175"/>
      <c r="AK65" s="481"/>
      <c r="AL65" s="185"/>
      <c r="AM65" s="485"/>
      <c r="AN65" s="481"/>
      <c r="AO65" s="189"/>
      <c r="AP65" s="481"/>
      <c r="AQ65" s="175"/>
      <c r="AR65" s="481"/>
      <c r="AS65" s="185"/>
      <c r="AT65" s="485"/>
      <c r="AU65" s="481"/>
      <c r="AV65" s="189"/>
      <c r="AW65" s="481"/>
      <c r="AX65" s="175"/>
      <c r="AY65" s="481"/>
      <c r="AZ65" s="185"/>
      <c r="BA65" s="485"/>
      <c r="BB65" s="481"/>
      <c r="BC65" s="189"/>
      <c r="BD65" s="481"/>
      <c r="BE65" s="175"/>
      <c r="BF65" s="481"/>
      <c r="BG65" s="185"/>
      <c r="BH65" s="485"/>
      <c r="BI65" s="481"/>
      <c r="BJ65" s="189"/>
      <c r="BK65" s="481"/>
      <c r="BL65" s="175"/>
      <c r="BM65" s="481"/>
      <c r="BN65" s="185"/>
      <c r="BO65" s="525"/>
      <c r="BP65" s="533"/>
      <c r="BQ65" s="419"/>
      <c r="BR65" s="535"/>
      <c r="BS65" s="420"/>
      <c r="BT65" s="535"/>
      <c r="BU65" s="421"/>
      <c r="BV65" s="536"/>
      <c r="BW65" s="508">
        <f>(Teilnehmerliste!B47)</f>
        <v>0</v>
      </c>
      <c r="BX65" s="547">
        <f>(Teilnehmerliste!C47)</f>
        <v>0</v>
      </c>
    </row>
    <row r="66" spans="1:76" s="307" customFormat="1" ht="18.75" customHeight="1" x14ac:dyDescent="0.2">
      <c r="A66" s="506"/>
      <c r="B66" s="508"/>
      <c r="C66" s="510"/>
      <c r="D66" s="310" t="s">
        <v>151</v>
      </c>
      <c r="E66" s="482"/>
      <c r="F66" s="207"/>
      <c r="G66" s="482"/>
      <c r="H66" s="208"/>
      <c r="I66" s="482"/>
      <c r="J66" s="209"/>
      <c r="K66" s="486"/>
      <c r="L66" s="482"/>
      <c r="M66" s="207"/>
      <c r="N66" s="482"/>
      <c r="O66" s="208"/>
      <c r="P66" s="482"/>
      <c r="Q66" s="209"/>
      <c r="R66" s="512"/>
      <c r="S66" s="482"/>
      <c r="T66" s="207"/>
      <c r="U66" s="482"/>
      <c r="V66" s="208"/>
      <c r="W66" s="482"/>
      <c r="X66" s="209"/>
      <c r="Y66" s="486"/>
      <c r="Z66" s="482"/>
      <c r="AA66" s="207"/>
      <c r="AB66" s="482"/>
      <c r="AC66" s="208"/>
      <c r="AD66" s="482"/>
      <c r="AE66" s="209"/>
      <c r="AF66" s="486"/>
      <c r="AG66" s="482"/>
      <c r="AH66" s="207"/>
      <c r="AI66" s="482"/>
      <c r="AJ66" s="208"/>
      <c r="AK66" s="482"/>
      <c r="AL66" s="209"/>
      <c r="AM66" s="486"/>
      <c r="AN66" s="482"/>
      <c r="AO66" s="207"/>
      <c r="AP66" s="482"/>
      <c r="AQ66" s="208"/>
      <c r="AR66" s="482"/>
      <c r="AS66" s="209"/>
      <c r="AT66" s="486"/>
      <c r="AU66" s="482"/>
      <c r="AV66" s="207"/>
      <c r="AW66" s="482"/>
      <c r="AX66" s="208"/>
      <c r="AY66" s="482"/>
      <c r="AZ66" s="209"/>
      <c r="BA66" s="486"/>
      <c r="BB66" s="482"/>
      <c r="BC66" s="207"/>
      <c r="BD66" s="482"/>
      <c r="BE66" s="208"/>
      <c r="BF66" s="482"/>
      <c r="BG66" s="209"/>
      <c r="BH66" s="486"/>
      <c r="BI66" s="482"/>
      <c r="BJ66" s="207"/>
      <c r="BK66" s="482"/>
      <c r="BL66" s="208"/>
      <c r="BM66" s="482"/>
      <c r="BN66" s="209"/>
      <c r="BO66" s="526"/>
      <c r="BP66" s="534"/>
      <c r="BQ66" s="422"/>
      <c r="BR66" s="482"/>
      <c r="BS66" s="423"/>
      <c r="BT66" s="482"/>
      <c r="BU66" s="424"/>
      <c r="BV66" s="486"/>
      <c r="BW66" s="508"/>
      <c r="BX66" s="547"/>
    </row>
    <row r="67" spans="1:76" s="307" customFormat="1" ht="18.75" customHeight="1" x14ac:dyDescent="0.2">
      <c r="A67" s="506">
        <f>(Teilnehmerliste!A48)</f>
        <v>29</v>
      </c>
      <c r="B67" s="508">
        <f>(Teilnehmerliste!B48)</f>
        <v>0</v>
      </c>
      <c r="C67" s="510">
        <f>(Teilnehmerliste!C48)</f>
        <v>0</v>
      </c>
      <c r="D67" s="312" t="s">
        <v>150</v>
      </c>
      <c r="E67" s="483"/>
      <c r="F67" s="180"/>
      <c r="G67" s="483"/>
      <c r="H67" s="181"/>
      <c r="I67" s="483"/>
      <c r="J67" s="182"/>
      <c r="K67" s="514"/>
      <c r="L67" s="483"/>
      <c r="M67" s="180"/>
      <c r="N67" s="483"/>
      <c r="O67" s="181"/>
      <c r="P67" s="483"/>
      <c r="Q67" s="182"/>
      <c r="R67" s="492"/>
      <c r="S67" s="483"/>
      <c r="T67" s="180"/>
      <c r="U67" s="483"/>
      <c r="V67" s="181"/>
      <c r="W67" s="483"/>
      <c r="X67" s="182"/>
      <c r="Y67" s="514"/>
      <c r="Z67" s="483"/>
      <c r="AA67" s="180"/>
      <c r="AB67" s="483"/>
      <c r="AC67" s="181"/>
      <c r="AD67" s="483"/>
      <c r="AE67" s="182"/>
      <c r="AF67" s="514"/>
      <c r="AG67" s="483"/>
      <c r="AH67" s="180"/>
      <c r="AI67" s="483"/>
      <c r="AJ67" s="181"/>
      <c r="AK67" s="483"/>
      <c r="AL67" s="182"/>
      <c r="AM67" s="514"/>
      <c r="AN67" s="483"/>
      <c r="AO67" s="180"/>
      <c r="AP67" s="483"/>
      <c r="AQ67" s="181"/>
      <c r="AR67" s="483"/>
      <c r="AS67" s="182"/>
      <c r="AT67" s="514"/>
      <c r="AU67" s="483"/>
      <c r="AV67" s="180"/>
      <c r="AW67" s="483"/>
      <c r="AX67" s="181"/>
      <c r="AY67" s="483"/>
      <c r="AZ67" s="182"/>
      <c r="BA67" s="514"/>
      <c r="BB67" s="483"/>
      <c r="BC67" s="180"/>
      <c r="BD67" s="483"/>
      <c r="BE67" s="181"/>
      <c r="BF67" s="483"/>
      <c r="BG67" s="182"/>
      <c r="BH67" s="514"/>
      <c r="BI67" s="483"/>
      <c r="BJ67" s="180"/>
      <c r="BK67" s="483"/>
      <c r="BL67" s="181"/>
      <c r="BM67" s="483"/>
      <c r="BN67" s="182"/>
      <c r="BO67" s="527"/>
      <c r="BP67" s="537"/>
      <c r="BQ67" s="180"/>
      <c r="BR67" s="538"/>
      <c r="BS67" s="181"/>
      <c r="BT67" s="538"/>
      <c r="BU67" s="182"/>
      <c r="BV67" s="539"/>
      <c r="BW67" s="508">
        <f>(Teilnehmerliste!B48)</f>
        <v>0</v>
      </c>
      <c r="BX67" s="547">
        <f>(Teilnehmerliste!C48)</f>
        <v>0</v>
      </c>
    </row>
    <row r="68" spans="1:76" s="307" customFormat="1" ht="18.75" customHeight="1" x14ac:dyDescent="0.2">
      <c r="A68" s="506"/>
      <c r="B68" s="508"/>
      <c r="C68" s="510"/>
      <c r="D68" s="313" t="s">
        <v>151</v>
      </c>
      <c r="E68" s="484"/>
      <c r="F68" s="202"/>
      <c r="G68" s="484"/>
      <c r="H68" s="203"/>
      <c r="I68" s="484"/>
      <c r="J68" s="204"/>
      <c r="K68" s="488"/>
      <c r="L68" s="484"/>
      <c r="M68" s="202"/>
      <c r="N68" s="484"/>
      <c r="O68" s="203"/>
      <c r="P68" s="484"/>
      <c r="Q68" s="204"/>
      <c r="R68" s="513"/>
      <c r="S68" s="484"/>
      <c r="T68" s="202"/>
      <c r="U68" s="484"/>
      <c r="V68" s="203"/>
      <c r="W68" s="484"/>
      <c r="X68" s="204"/>
      <c r="Y68" s="488"/>
      <c r="Z68" s="484"/>
      <c r="AA68" s="202"/>
      <c r="AB68" s="484"/>
      <c r="AC68" s="203"/>
      <c r="AD68" s="484"/>
      <c r="AE68" s="204"/>
      <c r="AF68" s="488"/>
      <c r="AG68" s="484"/>
      <c r="AH68" s="202"/>
      <c r="AI68" s="484"/>
      <c r="AJ68" s="203"/>
      <c r="AK68" s="484"/>
      <c r="AL68" s="204"/>
      <c r="AM68" s="488"/>
      <c r="AN68" s="484"/>
      <c r="AO68" s="202"/>
      <c r="AP68" s="484"/>
      <c r="AQ68" s="203"/>
      <c r="AR68" s="484"/>
      <c r="AS68" s="204"/>
      <c r="AT68" s="488"/>
      <c r="AU68" s="484"/>
      <c r="AV68" s="202"/>
      <c r="AW68" s="484"/>
      <c r="AX68" s="203"/>
      <c r="AY68" s="484"/>
      <c r="AZ68" s="204"/>
      <c r="BA68" s="488"/>
      <c r="BB68" s="484"/>
      <c r="BC68" s="202"/>
      <c r="BD68" s="484"/>
      <c r="BE68" s="203"/>
      <c r="BF68" s="484"/>
      <c r="BG68" s="204"/>
      <c r="BH68" s="488"/>
      <c r="BI68" s="484"/>
      <c r="BJ68" s="202"/>
      <c r="BK68" s="484"/>
      <c r="BL68" s="203"/>
      <c r="BM68" s="484"/>
      <c r="BN68" s="204"/>
      <c r="BO68" s="524"/>
      <c r="BP68" s="532"/>
      <c r="BQ68" s="416"/>
      <c r="BR68" s="484"/>
      <c r="BS68" s="417"/>
      <c r="BT68" s="484"/>
      <c r="BU68" s="418"/>
      <c r="BV68" s="488"/>
      <c r="BW68" s="508"/>
      <c r="BX68" s="547"/>
    </row>
    <row r="69" spans="1:76" s="307" customFormat="1" ht="18.75" customHeight="1" x14ac:dyDescent="0.2">
      <c r="A69" s="506">
        <f>(Teilnehmerliste!A49)</f>
        <v>30</v>
      </c>
      <c r="B69" s="508">
        <f>(Teilnehmerliste!B49)</f>
        <v>0</v>
      </c>
      <c r="C69" s="510">
        <f>(Teilnehmerliste!C49)</f>
        <v>0</v>
      </c>
      <c r="D69" s="309" t="s">
        <v>150</v>
      </c>
      <c r="E69" s="481"/>
      <c r="F69" s="189"/>
      <c r="G69" s="481"/>
      <c r="H69" s="190"/>
      <c r="I69" s="481"/>
      <c r="J69" s="185"/>
      <c r="K69" s="485"/>
      <c r="L69" s="481"/>
      <c r="M69" s="189"/>
      <c r="N69" s="481"/>
      <c r="O69" s="190"/>
      <c r="P69" s="481"/>
      <c r="Q69" s="185"/>
      <c r="R69" s="491"/>
      <c r="S69" s="481"/>
      <c r="T69" s="189"/>
      <c r="U69" s="481"/>
      <c r="V69" s="190"/>
      <c r="W69" s="481"/>
      <c r="X69" s="185"/>
      <c r="Y69" s="485"/>
      <c r="Z69" s="481"/>
      <c r="AA69" s="189"/>
      <c r="AB69" s="481"/>
      <c r="AC69" s="190"/>
      <c r="AD69" s="481"/>
      <c r="AE69" s="185"/>
      <c r="AF69" s="485"/>
      <c r="AG69" s="481"/>
      <c r="AH69" s="189"/>
      <c r="AI69" s="481"/>
      <c r="AJ69" s="190"/>
      <c r="AK69" s="481"/>
      <c r="AL69" s="185"/>
      <c r="AM69" s="485"/>
      <c r="AN69" s="481"/>
      <c r="AO69" s="189"/>
      <c r="AP69" s="481"/>
      <c r="AQ69" s="190"/>
      <c r="AR69" s="481"/>
      <c r="AS69" s="185"/>
      <c r="AT69" s="485"/>
      <c r="AU69" s="481"/>
      <c r="AV69" s="189"/>
      <c r="AW69" s="481"/>
      <c r="AX69" s="190"/>
      <c r="AY69" s="481"/>
      <c r="AZ69" s="185"/>
      <c r="BA69" s="485"/>
      <c r="BB69" s="481"/>
      <c r="BC69" s="189"/>
      <c r="BD69" s="481"/>
      <c r="BE69" s="190"/>
      <c r="BF69" s="481"/>
      <c r="BG69" s="185"/>
      <c r="BH69" s="485"/>
      <c r="BI69" s="481"/>
      <c r="BJ69" s="189"/>
      <c r="BK69" s="481"/>
      <c r="BL69" s="190"/>
      <c r="BM69" s="481"/>
      <c r="BN69" s="185"/>
      <c r="BO69" s="525"/>
      <c r="BP69" s="533"/>
      <c r="BQ69" s="419"/>
      <c r="BR69" s="535"/>
      <c r="BS69" s="420"/>
      <c r="BT69" s="535"/>
      <c r="BU69" s="421"/>
      <c r="BV69" s="536"/>
      <c r="BW69" s="508">
        <f>(Teilnehmerliste!B49)</f>
        <v>0</v>
      </c>
      <c r="BX69" s="547">
        <f>(Teilnehmerliste!C49)</f>
        <v>0</v>
      </c>
    </row>
    <row r="70" spans="1:76" s="307" customFormat="1" ht="18.75" customHeight="1" x14ac:dyDescent="0.2">
      <c r="A70" s="506"/>
      <c r="B70" s="508"/>
      <c r="C70" s="510"/>
      <c r="D70" s="310" t="s">
        <v>151</v>
      </c>
      <c r="E70" s="482"/>
      <c r="F70" s="207"/>
      <c r="G70" s="482"/>
      <c r="H70" s="208"/>
      <c r="I70" s="482"/>
      <c r="J70" s="209"/>
      <c r="K70" s="486"/>
      <c r="L70" s="482"/>
      <c r="M70" s="207"/>
      <c r="N70" s="482"/>
      <c r="O70" s="208"/>
      <c r="P70" s="482"/>
      <c r="Q70" s="209"/>
      <c r="R70" s="512"/>
      <c r="S70" s="482"/>
      <c r="T70" s="207"/>
      <c r="U70" s="482"/>
      <c r="V70" s="208"/>
      <c r="W70" s="482"/>
      <c r="X70" s="209"/>
      <c r="Y70" s="486"/>
      <c r="Z70" s="482"/>
      <c r="AA70" s="207"/>
      <c r="AB70" s="482"/>
      <c r="AC70" s="208"/>
      <c r="AD70" s="482"/>
      <c r="AE70" s="209"/>
      <c r="AF70" s="486"/>
      <c r="AG70" s="482"/>
      <c r="AH70" s="207"/>
      <c r="AI70" s="482"/>
      <c r="AJ70" s="208"/>
      <c r="AK70" s="482"/>
      <c r="AL70" s="209"/>
      <c r="AM70" s="486"/>
      <c r="AN70" s="482"/>
      <c r="AO70" s="207"/>
      <c r="AP70" s="482"/>
      <c r="AQ70" s="208"/>
      <c r="AR70" s="482"/>
      <c r="AS70" s="209"/>
      <c r="AT70" s="486"/>
      <c r="AU70" s="482"/>
      <c r="AV70" s="207"/>
      <c r="AW70" s="482"/>
      <c r="AX70" s="208"/>
      <c r="AY70" s="482"/>
      <c r="AZ70" s="209"/>
      <c r="BA70" s="486"/>
      <c r="BB70" s="482"/>
      <c r="BC70" s="207"/>
      <c r="BD70" s="482"/>
      <c r="BE70" s="208"/>
      <c r="BF70" s="482"/>
      <c r="BG70" s="209"/>
      <c r="BH70" s="486"/>
      <c r="BI70" s="482"/>
      <c r="BJ70" s="207"/>
      <c r="BK70" s="482"/>
      <c r="BL70" s="208"/>
      <c r="BM70" s="482"/>
      <c r="BN70" s="209"/>
      <c r="BO70" s="526"/>
      <c r="BP70" s="534"/>
      <c r="BQ70" s="422"/>
      <c r="BR70" s="482"/>
      <c r="BS70" s="423"/>
      <c r="BT70" s="482"/>
      <c r="BU70" s="424"/>
      <c r="BV70" s="486"/>
      <c r="BW70" s="508"/>
      <c r="BX70" s="547"/>
    </row>
    <row r="71" spans="1:76" s="307" customFormat="1" ht="18.75" customHeight="1" x14ac:dyDescent="0.2">
      <c r="A71" s="506">
        <f>(Teilnehmerliste!A50)</f>
        <v>31</v>
      </c>
      <c r="B71" s="508">
        <f>(Teilnehmerliste!B50)</f>
        <v>0</v>
      </c>
      <c r="C71" s="510">
        <f>(Teilnehmerliste!C50)</f>
        <v>0</v>
      </c>
      <c r="D71" s="312" t="s">
        <v>150</v>
      </c>
      <c r="E71" s="483"/>
      <c r="F71" s="180"/>
      <c r="G71" s="483"/>
      <c r="H71" s="181"/>
      <c r="I71" s="483"/>
      <c r="J71" s="182"/>
      <c r="K71" s="514"/>
      <c r="L71" s="483"/>
      <c r="M71" s="180"/>
      <c r="N71" s="483"/>
      <c r="O71" s="181"/>
      <c r="P71" s="483"/>
      <c r="Q71" s="182"/>
      <c r="R71" s="492"/>
      <c r="S71" s="483"/>
      <c r="T71" s="180"/>
      <c r="U71" s="483"/>
      <c r="V71" s="181"/>
      <c r="W71" s="483"/>
      <c r="X71" s="182"/>
      <c r="Y71" s="514"/>
      <c r="Z71" s="483"/>
      <c r="AA71" s="180"/>
      <c r="AB71" s="483"/>
      <c r="AC71" s="181"/>
      <c r="AD71" s="483"/>
      <c r="AE71" s="182"/>
      <c r="AF71" s="514"/>
      <c r="AG71" s="483"/>
      <c r="AH71" s="180"/>
      <c r="AI71" s="483"/>
      <c r="AJ71" s="181"/>
      <c r="AK71" s="483"/>
      <c r="AL71" s="182"/>
      <c r="AM71" s="514"/>
      <c r="AN71" s="483"/>
      <c r="AO71" s="180"/>
      <c r="AP71" s="483"/>
      <c r="AQ71" s="181"/>
      <c r="AR71" s="483"/>
      <c r="AS71" s="182"/>
      <c r="AT71" s="514"/>
      <c r="AU71" s="483"/>
      <c r="AV71" s="180"/>
      <c r="AW71" s="483"/>
      <c r="AX71" s="181"/>
      <c r="AY71" s="483"/>
      <c r="AZ71" s="182"/>
      <c r="BA71" s="514"/>
      <c r="BB71" s="483"/>
      <c r="BC71" s="180"/>
      <c r="BD71" s="483"/>
      <c r="BE71" s="181"/>
      <c r="BF71" s="483"/>
      <c r="BG71" s="182"/>
      <c r="BH71" s="514"/>
      <c r="BI71" s="483"/>
      <c r="BJ71" s="180"/>
      <c r="BK71" s="483"/>
      <c r="BL71" s="181"/>
      <c r="BM71" s="483"/>
      <c r="BN71" s="182"/>
      <c r="BO71" s="527"/>
      <c r="BP71" s="537"/>
      <c r="BQ71" s="180"/>
      <c r="BR71" s="538"/>
      <c r="BS71" s="181"/>
      <c r="BT71" s="538"/>
      <c r="BU71" s="182"/>
      <c r="BV71" s="539"/>
      <c r="BW71" s="508">
        <f>(Teilnehmerliste!B50)</f>
        <v>0</v>
      </c>
      <c r="BX71" s="547">
        <f>(Teilnehmerliste!C50)</f>
        <v>0</v>
      </c>
    </row>
    <row r="72" spans="1:76" s="307" customFormat="1" ht="18.75" customHeight="1" x14ac:dyDescent="0.2">
      <c r="A72" s="506"/>
      <c r="B72" s="508"/>
      <c r="C72" s="510"/>
      <c r="D72" s="313" t="s">
        <v>151</v>
      </c>
      <c r="E72" s="484"/>
      <c r="F72" s="210"/>
      <c r="G72" s="484"/>
      <c r="H72" s="211"/>
      <c r="I72" s="484"/>
      <c r="J72" s="212"/>
      <c r="K72" s="488"/>
      <c r="L72" s="484"/>
      <c r="M72" s="210"/>
      <c r="N72" s="484"/>
      <c r="O72" s="211"/>
      <c r="P72" s="484"/>
      <c r="Q72" s="212"/>
      <c r="R72" s="513"/>
      <c r="S72" s="484"/>
      <c r="T72" s="210"/>
      <c r="U72" s="484"/>
      <c r="V72" s="211"/>
      <c r="W72" s="484"/>
      <c r="X72" s="212"/>
      <c r="Y72" s="488"/>
      <c r="Z72" s="484"/>
      <c r="AA72" s="210"/>
      <c r="AB72" s="484"/>
      <c r="AC72" s="211"/>
      <c r="AD72" s="484"/>
      <c r="AE72" s="212"/>
      <c r="AF72" s="488"/>
      <c r="AG72" s="484"/>
      <c r="AH72" s="210"/>
      <c r="AI72" s="484"/>
      <c r="AJ72" s="211"/>
      <c r="AK72" s="484"/>
      <c r="AL72" s="212"/>
      <c r="AM72" s="488"/>
      <c r="AN72" s="484"/>
      <c r="AO72" s="210"/>
      <c r="AP72" s="484"/>
      <c r="AQ72" s="211"/>
      <c r="AR72" s="484"/>
      <c r="AS72" s="212"/>
      <c r="AT72" s="488"/>
      <c r="AU72" s="484"/>
      <c r="AV72" s="210"/>
      <c r="AW72" s="484"/>
      <c r="AX72" s="211"/>
      <c r="AY72" s="484"/>
      <c r="AZ72" s="212"/>
      <c r="BA72" s="488"/>
      <c r="BB72" s="484"/>
      <c r="BC72" s="210"/>
      <c r="BD72" s="484"/>
      <c r="BE72" s="211"/>
      <c r="BF72" s="484"/>
      <c r="BG72" s="212"/>
      <c r="BH72" s="488"/>
      <c r="BI72" s="484"/>
      <c r="BJ72" s="210"/>
      <c r="BK72" s="484"/>
      <c r="BL72" s="211"/>
      <c r="BM72" s="484"/>
      <c r="BN72" s="212"/>
      <c r="BO72" s="524"/>
      <c r="BP72" s="532"/>
      <c r="BQ72" s="416"/>
      <c r="BR72" s="484"/>
      <c r="BS72" s="417"/>
      <c r="BT72" s="484"/>
      <c r="BU72" s="418"/>
      <c r="BV72" s="488"/>
      <c r="BW72" s="508"/>
      <c r="BX72" s="547"/>
    </row>
    <row r="73" spans="1:76" s="307" customFormat="1" ht="18.75" customHeight="1" x14ac:dyDescent="0.2">
      <c r="A73" s="506">
        <f>(Teilnehmerliste!A51)</f>
        <v>32</v>
      </c>
      <c r="B73" s="508">
        <f>(Teilnehmerliste!B51)</f>
        <v>0</v>
      </c>
      <c r="C73" s="510">
        <f>(Teilnehmerliste!C51)</f>
        <v>0</v>
      </c>
      <c r="D73" s="309" t="s">
        <v>150</v>
      </c>
      <c r="E73" s="481"/>
      <c r="F73" s="213"/>
      <c r="G73" s="481"/>
      <c r="H73" s="214"/>
      <c r="I73" s="481"/>
      <c r="J73" s="185"/>
      <c r="K73" s="485"/>
      <c r="L73" s="481"/>
      <c r="M73" s="213"/>
      <c r="N73" s="481"/>
      <c r="O73" s="214"/>
      <c r="P73" s="481"/>
      <c r="Q73" s="185"/>
      <c r="R73" s="491"/>
      <c r="S73" s="481"/>
      <c r="T73" s="213"/>
      <c r="U73" s="481"/>
      <c r="V73" s="214"/>
      <c r="W73" s="481"/>
      <c r="X73" s="185"/>
      <c r="Y73" s="485"/>
      <c r="Z73" s="481"/>
      <c r="AA73" s="213"/>
      <c r="AB73" s="481"/>
      <c r="AC73" s="214"/>
      <c r="AD73" s="481"/>
      <c r="AE73" s="185"/>
      <c r="AF73" s="485"/>
      <c r="AG73" s="481"/>
      <c r="AH73" s="213"/>
      <c r="AI73" s="481"/>
      <c r="AJ73" s="214"/>
      <c r="AK73" s="481"/>
      <c r="AL73" s="185"/>
      <c r="AM73" s="485"/>
      <c r="AN73" s="481"/>
      <c r="AO73" s="213"/>
      <c r="AP73" s="481"/>
      <c r="AQ73" s="214"/>
      <c r="AR73" s="481"/>
      <c r="AS73" s="185"/>
      <c r="AT73" s="485"/>
      <c r="AU73" s="481"/>
      <c r="AV73" s="213"/>
      <c r="AW73" s="481"/>
      <c r="AX73" s="214"/>
      <c r="AY73" s="481"/>
      <c r="AZ73" s="185"/>
      <c r="BA73" s="485"/>
      <c r="BB73" s="481"/>
      <c r="BC73" s="213"/>
      <c r="BD73" s="481"/>
      <c r="BE73" s="214"/>
      <c r="BF73" s="481"/>
      <c r="BG73" s="185"/>
      <c r="BH73" s="485"/>
      <c r="BI73" s="481"/>
      <c r="BJ73" s="213"/>
      <c r="BK73" s="481"/>
      <c r="BL73" s="214"/>
      <c r="BM73" s="481"/>
      <c r="BN73" s="185"/>
      <c r="BO73" s="525"/>
      <c r="BP73" s="533"/>
      <c r="BQ73" s="419"/>
      <c r="BR73" s="535"/>
      <c r="BS73" s="420"/>
      <c r="BT73" s="535"/>
      <c r="BU73" s="421"/>
      <c r="BV73" s="536"/>
      <c r="BW73" s="508">
        <f>(Teilnehmerliste!B51)</f>
        <v>0</v>
      </c>
      <c r="BX73" s="547">
        <f>(Teilnehmerliste!C51)</f>
        <v>0</v>
      </c>
    </row>
    <row r="74" spans="1:76" s="307" customFormat="1" ht="18.75" customHeight="1" x14ac:dyDescent="0.2">
      <c r="A74" s="506"/>
      <c r="B74" s="508"/>
      <c r="C74" s="510"/>
      <c r="D74" s="310" t="s">
        <v>151</v>
      </c>
      <c r="E74" s="482"/>
      <c r="F74" s="215"/>
      <c r="G74" s="482"/>
      <c r="H74" s="216"/>
      <c r="I74" s="482"/>
      <c r="J74" s="217"/>
      <c r="K74" s="486"/>
      <c r="L74" s="482"/>
      <c r="M74" s="215"/>
      <c r="N74" s="482"/>
      <c r="O74" s="216"/>
      <c r="P74" s="482"/>
      <c r="Q74" s="217"/>
      <c r="R74" s="512"/>
      <c r="S74" s="482"/>
      <c r="T74" s="215"/>
      <c r="U74" s="482"/>
      <c r="V74" s="216"/>
      <c r="W74" s="482"/>
      <c r="X74" s="217"/>
      <c r="Y74" s="486"/>
      <c r="Z74" s="482"/>
      <c r="AA74" s="215"/>
      <c r="AB74" s="482"/>
      <c r="AC74" s="216"/>
      <c r="AD74" s="482"/>
      <c r="AE74" s="217"/>
      <c r="AF74" s="486"/>
      <c r="AG74" s="482"/>
      <c r="AH74" s="215"/>
      <c r="AI74" s="482"/>
      <c r="AJ74" s="216"/>
      <c r="AK74" s="482"/>
      <c r="AL74" s="217"/>
      <c r="AM74" s="486"/>
      <c r="AN74" s="482"/>
      <c r="AO74" s="215"/>
      <c r="AP74" s="482"/>
      <c r="AQ74" s="216"/>
      <c r="AR74" s="482"/>
      <c r="AS74" s="217"/>
      <c r="AT74" s="486"/>
      <c r="AU74" s="482"/>
      <c r="AV74" s="215"/>
      <c r="AW74" s="482"/>
      <c r="AX74" s="216"/>
      <c r="AY74" s="482"/>
      <c r="AZ74" s="217"/>
      <c r="BA74" s="486"/>
      <c r="BB74" s="482"/>
      <c r="BC74" s="215"/>
      <c r="BD74" s="482"/>
      <c r="BE74" s="216"/>
      <c r="BF74" s="482"/>
      <c r="BG74" s="217"/>
      <c r="BH74" s="486"/>
      <c r="BI74" s="482"/>
      <c r="BJ74" s="215"/>
      <c r="BK74" s="482"/>
      <c r="BL74" s="216"/>
      <c r="BM74" s="482"/>
      <c r="BN74" s="217"/>
      <c r="BO74" s="526"/>
      <c r="BP74" s="534"/>
      <c r="BQ74" s="422"/>
      <c r="BR74" s="482"/>
      <c r="BS74" s="423"/>
      <c r="BT74" s="482"/>
      <c r="BU74" s="424"/>
      <c r="BV74" s="486"/>
      <c r="BW74" s="508"/>
      <c r="BX74" s="547"/>
    </row>
    <row r="75" spans="1:76" s="307" customFormat="1" ht="18.75" customHeight="1" x14ac:dyDescent="0.2">
      <c r="A75" s="506">
        <f>(Teilnehmerliste!A52)</f>
        <v>33</v>
      </c>
      <c r="B75" s="508">
        <f>(Teilnehmerliste!B52)</f>
        <v>0</v>
      </c>
      <c r="C75" s="510">
        <f>(Teilnehmerliste!C52)</f>
        <v>0</v>
      </c>
      <c r="D75" s="312" t="s">
        <v>150</v>
      </c>
      <c r="E75" s="483"/>
      <c r="F75" s="180"/>
      <c r="G75" s="483"/>
      <c r="H75" s="181"/>
      <c r="I75" s="483"/>
      <c r="J75" s="182"/>
      <c r="K75" s="490"/>
      <c r="L75" s="483"/>
      <c r="M75" s="180"/>
      <c r="N75" s="483"/>
      <c r="O75" s="181"/>
      <c r="P75" s="483"/>
      <c r="Q75" s="182"/>
      <c r="R75" s="492"/>
      <c r="S75" s="483"/>
      <c r="T75" s="180"/>
      <c r="U75" s="483"/>
      <c r="V75" s="181"/>
      <c r="W75" s="483"/>
      <c r="X75" s="182"/>
      <c r="Y75" s="490"/>
      <c r="Z75" s="483"/>
      <c r="AA75" s="180"/>
      <c r="AB75" s="483"/>
      <c r="AC75" s="181"/>
      <c r="AD75" s="483"/>
      <c r="AE75" s="182"/>
      <c r="AF75" s="490"/>
      <c r="AG75" s="483"/>
      <c r="AH75" s="180"/>
      <c r="AI75" s="483"/>
      <c r="AJ75" s="181"/>
      <c r="AK75" s="483"/>
      <c r="AL75" s="182"/>
      <c r="AM75" s="490"/>
      <c r="AN75" s="483"/>
      <c r="AO75" s="180"/>
      <c r="AP75" s="483"/>
      <c r="AQ75" s="181"/>
      <c r="AR75" s="483"/>
      <c r="AS75" s="182"/>
      <c r="AT75" s="490"/>
      <c r="AU75" s="483"/>
      <c r="AV75" s="180"/>
      <c r="AW75" s="483"/>
      <c r="AX75" s="181"/>
      <c r="AY75" s="483"/>
      <c r="AZ75" s="182"/>
      <c r="BA75" s="490"/>
      <c r="BB75" s="483"/>
      <c r="BC75" s="180"/>
      <c r="BD75" s="483"/>
      <c r="BE75" s="181"/>
      <c r="BF75" s="483"/>
      <c r="BG75" s="182"/>
      <c r="BH75" s="490"/>
      <c r="BI75" s="483"/>
      <c r="BJ75" s="180"/>
      <c r="BK75" s="483"/>
      <c r="BL75" s="181"/>
      <c r="BM75" s="483"/>
      <c r="BN75" s="182"/>
      <c r="BO75" s="527"/>
      <c r="BP75" s="537"/>
      <c r="BQ75" s="180"/>
      <c r="BR75" s="538"/>
      <c r="BS75" s="181"/>
      <c r="BT75" s="538"/>
      <c r="BU75" s="182"/>
      <c r="BV75" s="539"/>
      <c r="BW75" s="508">
        <f>(Teilnehmerliste!B52)</f>
        <v>0</v>
      </c>
      <c r="BX75" s="547">
        <f>(Teilnehmerliste!C52)</f>
        <v>0</v>
      </c>
    </row>
    <row r="76" spans="1:76" s="307" customFormat="1" ht="18.75" customHeight="1" x14ac:dyDescent="0.2">
      <c r="A76" s="506"/>
      <c r="B76" s="508"/>
      <c r="C76" s="510"/>
      <c r="D76" s="313" t="s">
        <v>151</v>
      </c>
      <c r="E76" s="484"/>
      <c r="F76" s="210"/>
      <c r="G76" s="484"/>
      <c r="H76" s="211"/>
      <c r="I76" s="484"/>
      <c r="J76" s="212"/>
      <c r="K76" s="488"/>
      <c r="L76" s="484"/>
      <c r="M76" s="210"/>
      <c r="N76" s="484"/>
      <c r="O76" s="211"/>
      <c r="P76" s="484"/>
      <c r="Q76" s="212"/>
      <c r="R76" s="513"/>
      <c r="S76" s="484"/>
      <c r="T76" s="210"/>
      <c r="U76" s="484"/>
      <c r="V76" s="211"/>
      <c r="W76" s="484"/>
      <c r="X76" s="212"/>
      <c r="Y76" s="488"/>
      <c r="Z76" s="484"/>
      <c r="AA76" s="210"/>
      <c r="AB76" s="484"/>
      <c r="AC76" s="211"/>
      <c r="AD76" s="484"/>
      <c r="AE76" s="212"/>
      <c r="AF76" s="488"/>
      <c r="AG76" s="484"/>
      <c r="AH76" s="210"/>
      <c r="AI76" s="484"/>
      <c r="AJ76" s="211"/>
      <c r="AK76" s="484"/>
      <c r="AL76" s="212"/>
      <c r="AM76" s="488"/>
      <c r="AN76" s="484"/>
      <c r="AO76" s="210"/>
      <c r="AP76" s="484"/>
      <c r="AQ76" s="211"/>
      <c r="AR76" s="484"/>
      <c r="AS76" s="212"/>
      <c r="AT76" s="488"/>
      <c r="AU76" s="484"/>
      <c r="AV76" s="210"/>
      <c r="AW76" s="484"/>
      <c r="AX76" s="211"/>
      <c r="AY76" s="484"/>
      <c r="AZ76" s="212"/>
      <c r="BA76" s="488"/>
      <c r="BB76" s="484"/>
      <c r="BC76" s="210"/>
      <c r="BD76" s="484"/>
      <c r="BE76" s="211"/>
      <c r="BF76" s="484"/>
      <c r="BG76" s="212"/>
      <c r="BH76" s="488"/>
      <c r="BI76" s="484"/>
      <c r="BJ76" s="210"/>
      <c r="BK76" s="484"/>
      <c r="BL76" s="211"/>
      <c r="BM76" s="484"/>
      <c r="BN76" s="212"/>
      <c r="BO76" s="524"/>
      <c r="BP76" s="532"/>
      <c r="BQ76" s="416"/>
      <c r="BR76" s="484"/>
      <c r="BS76" s="417"/>
      <c r="BT76" s="484"/>
      <c r="BU76" s="418"/>
      <c r="BV76" s="488"/>
      <c r="BW76" s="508"/>
      <c r="BX76" s="547"/>
    </row>
    <row r="77" spans="1:76" s="307" customFormat="1" ht="18.75" customHeight="1" x14ac:dyDescent="0.2">
      <c r="A77" s="506">
        <f>(Teilnehmerliste!A53)</f>
        <v>34</v>
      </c>
      <c r="B77" s="508">
        <f>(Teilnehmerliste!B53)</f>
        <v>0</v>
      </c>
      <c r="C77" s="510">
        <f>(Teilnehmerliste!C53)</f>
        <v>0</v>
      </c>
      <c r="D77" s="309" t="s">
        <v>150</v>
      </c>
      <c r="E77" s="481"/>
      <c r="F77" s="189"/>
      <c r="G77" s="481"/>
      <c r="H77" s="190"/>
      <c r="I77" s="481"/>
      <c r="J77" s="185"/>
      <c r="K77" s="485"/>
      <c r="L77" s="481"/>
      <c r="M77" s="189"/>
      <c r="N77" s="481"/>
      <c r="O77" s="190"/>
      <c r="P77" s="481"/>
      <c r="Q77" s="185"/>
      <c r="R77" s="491"/>
      <c r="S77" s="481"/>
      <c r="T77" s="189"/>
      <c r="U77" s="481"/>
      <c r="V77" s="190"/>
      <c r="W77" s="481"/>
      <c r="X77" s="185"/>
      <c r="Y77" s="485"/>
      <c r="Z77" s="481"/>
      <c r="AA77" s="189"/>
      <c r="AB77" s="481"/>
      <c r="AC77" s="190"/>
      <c r="AD77" s="481"/>
      <c r="AE77" s="185"/>
      <c r="AF77" s="485"/>
      <c r="AG77" s="481"/>
      <c r="AH77" s="189"/>
      <c r="AI77" s="481"/>
      <c r="AJ77" s="190"/>
      <c r="AK77" s="481"/>
      <c r="AL77" s="185"/>
      <c r="AM77" s="485"/>
      <c r="AN77" s="481"/>
      <c r="AO77" s="189"/>
      <c r="AP77" s="481"/>
      <c r="AQ77" s="190"/>
      <c r="AR77" s="481"/>
      <c r="AS77" s="185"/>
      <c r="AT77" s="485"/>
      <c r="AU77" s="481"/>
      <c r="AV77" s="189"/>
      <c r="AW77" s="481"/>
      <c r="AX77" s="190"/>
      <c r="AY77" s="481"/>
      <c r="AZ77" s="185"/>
      <c r="BA77" s="485"/>
      <c r="BB77" s="481"/>
      <c r="BC77" s="189"/>
      <c r="BD77" s="481"/>
      <c r="BE77" s="190"/>
      <c r="BF77" s="481"/>
      <c r="BG77" s="185"/>
      <c r="BH77" s="485"/>
      <c r="BI77" s="481"/>
      <c r="BJ77" s="189"/>
      <c r="BK77" s="481"/>
      <c r="BL77" s="190"/>
      <c r="BM77" s="481"/>
      <c r="BN77" s="185"/>
      <c r="BO77" s="525"/>
      <c r="BP77" s="533"/>
      <c r="BQ77" s="419"/>
      <c r="BR77" s="535"/>
      <c r="BS77" s="420"/>
      <c r="BT77" s="535"/>
      <c r="BU77" s="421"/>
      <c r="BV77" s="536"/>
      <c r="BW77" s="508">
        <f>(Teilnehmerliste!B53)</f>
        <v>0</v>
      </c>
      <c r="BX77" s="547">
        <f>(Teilnehmerliste!C53)</f>
        <v>0</v>
      </c>
    </row>
    <row r="78" spans="1:76" s="307" customFormat="1" ht="18.75" customHeight="1" x14ac:dyDescent="0.2">
      <c r="A78" s="506"/>
      <c r="B78" s="508"/>
      <c r="C78" s="510"/>
      <c r="D78" s="310" t="s">
        <v>151</v>
      </c>
      <c r="E78" s="482"/>
      <c r="F78" s="215"/>
      <c r="G78" s="482"/>
      <c r="H78" s="216"/>
      <c r="I78" s="482"/>
      <c r="J78" s="217"/>
      <c r="K78" s="486"/>
      <c r="L78" s="482"/>
      <c r="M78" s="215"/>
      <c r="N78" s="482"/>
      <c r="O78" s="216"/>
      <c r="P78" s="482"/>
      <c r="Q78" s="217"/>
      <c r="R78" s="512"/>
      <c r="S78" s="482"/>
      <c r="T78" s="215"/>
      <c r="U78" s="482"/>
      <c r="V78" s="216"/>
      <c r="W78" s="482"/>
      <c r="X78" s="217"/>
      <c r="Y78" s="486"/>
      <c r="Z78" s="482"/>
      <c r="AA78" s="215"/>
      <c r="AB78" s="482"/>
      <c r="AC78" s="216"/>
      <c r="AD78" s="482"/>
      <c r="AE78" s="217"/>
      <c r="AF78" s="486"/>
      <c r="AG78" s="482"/>
      <c r="AH78" s="215"/>
      <c r="AI78" s="482"/>
      <c r="AJ78" s="216"/>
      <c r="AK78" s="482"/>
      <c r="AL78" s="217"/>
      <c r="AM78" s="486"/>
      <c r="AN78" s="482"/>
      <c r="AO78" s="215"/>
      <c r="AP78" s="482"/>
      <c r="AQ78" s="216"/>
      <c r="AR78" s="482"/>
      <c r="AS78" s="217"/>
      <c r="AT78" s="486"/>
      <c r="AU78" s="482"/>
      <c r="AV78" s="215"/>
      <c r="AW78" s="482"/>
      <c r="AX78" s="216"/>
      <c r="AY78" s="482"/>
      <c r="AZ78" s="217"/>
      <c r="BA78" s="486"/>
      <c r="BB78" s="482"/>
      <c r="BC78" s="215"/>
      <c r="BD78" s="482"/>
      <c r="BE78" s="216"/>
      <c r="BF78" s="482"/>
      <c r="BG78" s="217"/>
      <c r="BH78" s="486"/>
      <c r="BI78" s="482"/>
      <c r="BJ78" s="215"/>
      <c r="BK78" s="482"/>
      <c r="BL78" s="216"/>
      <c r="BM78" s="482"/>
      <c r="BN78" s="217"/>
      <c r="BO78" s="526"/>
      <c r="BP78" s="534"/>
      <c r="BQ78" s="422"/>
      <c r="BR78" s="482"/>
      <c r="BS78" s="423"/>
      <c r="BT78" s="482"/>
      <c r="BU78" s="424"/>
      <c r="BV78" s="486"/>
      <c r="BW78" s="508"/>
      <c r="BX78" s="547"/>
    </row>
    <row r="79" spans="1:76" s="307" customFormat="1" ht="18.75" customHeight="1" x14ac:dyDescent="0.2">
      <c r="A79" s="506">
        <f>(Teilnehmerliste!A54)</f>
        <v>35</v>
      </c>
      <c r="B79" s="508">
        <f>(Teilnehmerliste!B54)</f>
        <v>0</v>
      </c>
      <c r="C79" s="510">
        <f>(Teilnehmerliste!C54)</f>
        <v>0</v>
      </c>
      <c r="D79" s="312" t="s">
        <v>150</v>
      </c>
      <c r="E79" s="483"/>
      <c r="F79" s="180"/>
      <c r="G79" s="483"/>
      <c r="H79" s="181"/>
      <c r="I79" s="483"/>
      <c r="J79" s="182"/>
      <c r="K79" s="490"/>
      <c r="L79" s="483"/>
      <c r="M79" s="180"/>
      <c r="N79" s="483"/>
      <c r="O79" s="181"/>
      <c r="P79" s="483"/>
      <c r="Q79" s="182"/>
      <c r="R79" s="492"/>
      <c r="S79" s="483"/>
      <c r="T79" s="180"/>
      <c r="U79" s="483"/>
      <c r="V79" s="181"/>
      <c r="W79" s="483"/>
      <c r="X79" s="182"/>
      <c r="Y79" s="490"/>
      <c r="Z79" s="483"/>
      <c r="AA79" s="180"/>
      <c r="AB79" s="483"/>
      <c r="AC79" s="181"/>
      <c r="AD79" s="483"/>
      <c r="AE79" s="182"/>
      <c r="AF79" s="490"/>
      <c r="AG79" s="483"/>
      <c r="AH79" s="180"/>
      <c r="AI79" s="483"/>
      <c r="AJ79" s="181"/>
      <c r="AK79" s="483"/>
      <c r="AL79" s="182"/>
      <c r="AM79" s="490"/>
      <c r="AN79" s="483"/>
      <c r="AO79" s="180"/>
      <c r="AP79" s="483"/>
      <c r="AQ79" s="181"/>
      <c r="AR79" s="483"/>
      <c r="AS79" s="182"/>
      <c r="AT79" s="490"/>
      <c r="AU79" s="483"/>
      <c r="AV79" s="180"/>
      <c r="AW79" s="483"/>
      <c r="AX79" s="181"/>
      <c r="AY79" s="483"/>
      <c r="AZ79" s="182"/>
      <c r="BA79" s="490"/>
      <c r="BB79" s="483"/>
      <c r="BC79" s="180"/>
      <c r="BD79" s="483"/>
      <c r="BE79" s="181"/>
      <c r="BF79" s="483"/>
      <c r="BG79" s="182"/>
      <c r="BH79" s="490"/>
      <c r="BI79" s="483"/>
      <c r="BJ79" s="180"/>
      <c r="BK79" s="483"/>
      <c r="BL79" s="181"/>
      <c r="BM79" s="483"/>
      <c r="BN79" s="182"/>
      <c r="BO79" s="527"/>
      <c r="BP79" s="537"/>
      <c r="BQ79" s="180"/>
      <c r="BR79" s="538"/>
      <c r="BS79" s="181"/>
      <c r="BT79" s="538"/>
      <c r="BU79" s="182"/>
      <c r="BV79" s="539"/>
      <c r="BW79" s="508">
        <f>(Teilnehmerliste!B54)</f>
        <v>0</v>
      </c>
      <c r="BX79" s="547">
        <f>(Teilnehmerliste!C54)</f>
        <v>0</v>
      </c>
    </row>
    <row r="80" spans="1:76" s="307" customFormat="1" ht="18.75" customHeight="1" x14ac:dyDescent="0.2">
      <c r="A80" s="506"/>
      <c r="B80" s="508"/>
      <c r="C80" s="510"/>
      <c r="D80" s="313" t="s">
        <v>151</v>
      </c>
      <c r="E80" s="484"/>
      <c r="F80" s="210"/>
      <c r="G80" s="484"/>
      <c r="H80" s="211"/>
      <c r="I80" s="484"/>
      <c r="J80" s="212"/>
      <c r="K80" s="488"/>
      <c r="L80" s="484"/>
      <c r="M80" s="210"/>
      <c r="N80" s="484"/>
      <c r="O80" s="211"/>
      <c r="P80" s="484"/>
      <c r="Q80" s="212"/>
      <c r="R80" s="513"/>
      <c r="S80" s="484"/>
      <c r="T80" s="210"/>
      <c r="U80" s="484"/>
      <c r="V80" s="211"/>
      <c r="W80" s="484"/>
      <c r="X80" s="212"/>
      <c r="Y80" s="488"/>
      <c r="Z80" s="484"/>
      <c r="AA80" s="210"/>
      <c r="AB80" s="484"/>
      <c r="AC80" s="211"/>
      <c r="AD80" s="484"/>
      <c r="AE80" s="212"/>
      <c r="AF80" s="488"/>
      <c r="AG80" s="484"/>
      <c r="AH80" s="210"/>
      <c r="AI80" s="484"/>
      <c r="AJ80" s="211"/>
      <c r="AK80" s="484"/>
      <c r="AL80" s="212"/>
      <c r="AM80" s="488"/>
      <c r="AN80" s="484"/>
      <c r="AO80" s="210"/>
      <c r="AP80" s="484"/>
      <c r="AQ80" s="211"/>
      <c r="AR80" s="484"/>
      <c r="AS80" s="212"/>
      <c r="AT80" s="488"/>
      <c r="AU80" s="484"/>
      <c r="AV80" s="210"/>
      <c r="AW80" s="484"/>
      <c r="AX80" s="211"/>
      <c r="AY80" s="484"/>
      <c r="AZ80" s="212"/>
      <c r="BA80" s="488"/>
      <c r="BB80" s="484"/>
      <c r="BC80" s="210"/>
      <c r="BD80" s="484"/>
      <c r="BE80" s="211"/>
      <c r="BF80" s="484"/>
      <c r="BG80" s="212"/>
      <c r="BH80" s="488"/>
      <c r="BI80" s="484"/>
      <c r="BJ80" s="210"/>
      <c r="BK80" s="484"/>
      <c r="BL80" s="211"/>
      <c r="BM80" s="484"/>
      <c r="BN80" s="212"/>
      <c r="BO80" s="524"/>
      <c r="BP80" s="532"/>
      <c r="BQ80" s="416"/>
      <c r="BR80" s="484"/>
      <c r="BS80" s="417"/>
      <c r="BT80" s="484"/>
      <c r="BU80" s="418"/>
      <c r="BV80" s="488"/>
      <c r="BW80" s="508"/>
      <c r="BX80" s="547"/>
    </row>
    <row r="81" spans="1:76" s="307" customFormat="1" ht="18.75" customHeight="1" x14ac:dyDescent="0.2">
      <c r="A81" s="506">
        <f>(Teilnehmerliste!A55)</f>
        <v>36</v>
      </c>
      <c r="B81" s="508">
        <f>(Teilnehmerliste!B55)</f>
        <v>0</v>
      </c>
      <c r="C81" s="510">
        <f>(Teilnehmerliste!C55)</f>
        <v>0</v>
      </c>
      <c r="D81" s="309" t="s">
        <v>150</v>
      </c>
      <c r="E81" s="481"/>
      <c r="F81" s="189"/>
      <c r="G81" s="481"/>
      <c r="H81" s="175"/>
      <c r="I81" s="481"/>
      <c r="J81" s="185"/>
      <c r="K81" s="485"/>
      <c r="L81" s="481"/>
      <c r="M81" s="189"/>
      <c r="N81" s="481"/>
      <c r="O81" s="175"/>
      <c r="P81" s="481"/>
      <c r="Q81" s="185"/>
      <c r="R81" s="491"/>
      <c r="S81" s="481"/>
      <c r="T81" s="189"/>
      <c r="U81" s="481"/>
      <c r="V81" s="175"/>
      <c r="W81" s="481"/>
      <c r="X81" s="185"/>
      <c r="Y81" s="485"/>
      <c r="Z81" s="481"/>
      <c r="AA81" s="189"/>
      <c r="AB81" s="481"/>
      <c r="AC81" s="175"/>
      <c r="AD81" s="481"/>
      <c r="AE81" s="185"/>
      <c r="AF81" s="485"/>
      <c r="AG81" s="481"/>
      <c r="AH81" s="189"/>
      <c r="AI81" s="481"/>
      <c r="AJ81" s="175"/>
      <c r="AK81" s="481"/>
      <c r="AL81" s="185"/>
      <c r="AM81" s="485"/>
      <c r="AN81" s="481"/>
      <c r="AO81" s="189"/>
      <c r="AP81" s="481"/>
      <c r="AQ81" s="175"/>
      <c r="AR81" s="481"/>
      <c r="AS81" s="185"/>
      <c r="AT81" s="485"/>
      <c r="AU81" s="481"/>
      <c r="AV81" s="189"/>
      <c r="AW81" s="481"/>
      <c r="AX81" s="175"/>
      <c r="AY81" s="481"/>
      <c r="AZ81" s="185"/>
      <c r="BA81" s="485"/>
      <c r="BB81" s="481"/>
      <c r="BC81" s="189"/>
      <c r="BD81" s="481"/>
      <c r="BE81" s="175"/>
      <c r="BF81" s="481"/>
      <c r="BG81" s="185"/>
      <c r="BH81" s="485"/>
      <c r="BI81" s="481"/>
      <c r="BJ81" s="189"/>
      <c r="BK81" s="481"/>
      <c r="BL81" s="175"/>
      <c r="BM81" s="481"/>
      <c r="BN81" s="185"/>
      <c r="BO81" s="525"/>
      <c r="BP81" s="533"/>
      <c r="BQ81" s="419"/>
      <c r="BR81" s="535"/>
      <c r="BS81" s="420"/>
      <c r="BT81" s="535"/>
      <c r="BU81" s="421"/>
      <c r="BV81" s="536"/>
      <c r="BW81" s="508">
        <f>(Teilnehmerliste!B55)</f>
        <v>0</v>
      </c>
      <c r="BX81" s="547">
        <f>(Teilnehmerliste!C55)</f>
        <v>0</v>
      </c>
    </row>
    <row r="82" spans="1:76" s="307" customFormat="1" ht="18.75" customHeight="1" x14ac:dyDescent="0.2">
      <c r="A82" s="506"/>
      <c r="B82" s="508"/>
      <c r="C82" s="510"/>
      <c r="D82" s="310" t="s">
        <v>151</v>
      </c>
      <c r="E82" s="482"/>
      <c r="F82" s="215"/>
      <c r="G82" s="482"/>
      <c r="H82" s="216"/>
      <c r="I82" s="482"/>
      <c r="J82" s="217"/>
      <c r="K82" s="486"/>
      <c r="L82" s="482"/>
      <c r="M82" s="215"/>
      <c r="N82" s="482"/>
      <c r="O82" s="216"/>
      <c r="P82" s="482"/>
      <c r="Q82" s="217"/>
      <c r="R82" s="512"/>
      <c r="S82" s="482"/>
      <c r="T82" s="215"/>
      <c r="U82" s="482"/>
      <c r="V82" s="216"/>
      <c r="W82" s="482"/>
      <c r="X82" s="217"/>
      <c r="Y82" s="486"/>
      <c r="Z82" s="482"/>
      <c r="AA82" s="215"/>
      <c r="AB82" s="482"/>
      <c r="AC82" s="216"/>
      <c r="AD82" s="482"/>
      <c r="AE82" s="217"/>
      <c r="AF82" s="486"/>
      <c r="AG82" s="482"/>
      <c r="AH82" s="215"/>
      <c r="AI82" s="482"/>
      <c r="AJ82" s="216"/>
      <c r="AK82" s="482"/>
      <c r="AL82" s="217"/>
      <c r="AM82" s="486"/>
      <c r="AN82" s="482"/>
      <c r="AO82" s="215"/>
      <c r="AP82" s="482"/>
      <c r="AQ82" s="216"/>
      <c r="AR82" s="482"/>
      <c r="AS82" s="217"/>
      <c r="AT82" s="486"/>
      <c r="AU82" s="482"/>
      <c r="AV82" s="215"/>
      <c r="AW82" s="482"/>
      <c r="AX82" s="216"/>
      <c r="AY82" s="482"/>
      <c r="AZ82" s="217"/>
      <c r="BA82" s="486"/>
      <c r="BB82" s="482"/>
      <c r="BC82" s="215"/>
      <c r="BD82" s="482"/>
      <c r="BE82" s="216"/>
      <c r="BF82" s="482"/>
      <c r="BG82" s="217"/>
      <c r="BH82" s="486"/>
      <c r="BI82" s="482"/>
      <c r="BJ82" s="215"/>
      <c r="BK82" s="482"/>
      <c r="BL82" s="216"/>
      <c r="BM82" s="482"/>
      <c r="BN82" s="217"/>
      <c r="BO82" s="526"/>
      <c r="BP82" s="534"/>
      <c r="BQ82" s="422"/>
      <c r="BR82" s="482"/>
      <c r="BS82" s="423"/>
      <c r="BT82" s="482"/>
      <c r="BU82" s="424"/>
      <c r="BV82" s="486"/>
      <c r="BW82" s="508"/>
      <c r="BX82" s="547"/>
    </row>
    <row r="83" spans="1:76" s="307" customFormat="1" ht="18.75" customHeight="1" x14ac:dyDescent="0.2">
      <c r="A83" s="506">
        <f>(Teilnehmerliste!A56)</f>
        <v>37</v>
      </c>
      <c r="B83" s="508">
        <f>(Teilnehmerliste!B56)</f>
        <v>0</v>
      </c>
      <c r="C83" s="510">
        <f>(Teilnehmerliste!C56)</f>
        <v>0</v>
      </c>
      <c r="D83" s="312" t="s">
        <v>150</v>
      </c>
      <c r="E83" s="483"/>
      <c r="F83" s="180"/>
      <c r="G83" s="483"/>
      <c r="H83" s="181"/>
      <c r="I83" s="483"/>
      <c r="J83" s="182"/>
      <c r="K83" s="490"/>
      <c r="L83" s="483"/>
      <c r="M83" s="180"/>
      <c r="N83" s="483"/>
      <c r="O83" s="181"/>
      <c r="P83" s="483"/>
      <c r="Q83" s="182"/>
      <c r="R83" s="492"/>
      <c r="S83" s="483"/>
      <c r="T83" s="180"/>
      <c r="U83" s="483"/>
      <c r="V83" s="181"/>
      <c r="W83" s="483"/>
      <c r="X83" s="182"/>
      <c r="Y83" s="490"/>
      <c r="Z83" s="483"/>
      <c r="AA83" s="180"/>
      <c r="AB83" s="483"/>
      <c r="AC83" s="181"/>
      <c r="AD83" s="483"/>
      <c r="AE83" s="182"/>
      <c r="AF83" s="490"/>
      <c r="AG83" s="483"/>
      <c r="AH83" s="180"/>
      <c r="AI83" s="483"/>
      <c r="AJ83" s="181"/>
      <c r="AK83" s="483"/>
      <c r="AL83" s="182"/>
      <c r="AM83" s="490"/>
      <c r="AN83" s="483"/>
      <c r="AO83" s="180"/>
      <c r="AP83" s="483"/>
      <c r="AQ83" s="181"/>
      <c r="AR83" s="483"/>
      <c r="AS83" s="182"/>
      <c r="AT83" s="490"/>
      <c r="AU83" s="483"/>
      <c r="AV83" s="180"/>
      <c r="AW83" s="483"/>
      <c r="AX83" s="181"/>
      <c r="AY83" s="483"/>
      <c r="AZ83" s="182"/>
      <c r="BA83" s="490"/>
      <c r="BB83" s="483"/>
      <c r="BC83" s="180"/>
      <c r="BD83" s="483"/>
      <c r="BE83" s="181"/>
      <c r="BF83" s="483"/>
      <c r="BG83" s="182"/>
      <c r="BH83" s="490"/>
      <c r="BI83" s="483"/>
      <c r="BJ83" s="180"/>
      <c r="BK83" s="483"/>
      <c r="BL83" s="181"/>
      <c r="BM83" s="483"/>
      <c r="BN83" s="182"/>
      <c r="BO83" s="527"/>
      <c r="BP83" s="537"/>
      <c r="BQ83" s="180"/>
      <c r="BR83" s="538"/>
      <c r="BS83" s="181"/>
      <c r="BT83" s="538"/>
      <c r="BU83" s="182"/>
      <c r="BV83" s="539"/>
      <c r="BW83" s="508">
        <f>(Teilnehmerliste!B56)</f>
        <v>0</v>
      </c>
      <c r="BX83" s="547">
        <f>(Teilnehmerliste!C56)</f>
        <v>0</v>
      </c>
    </row>
    <row r="84" spans="1:76" s="307" customFormat="1" ht="18.75" customHeight="1" x14ac:dyDescent="0.2">
      <c r="A84" s="506"/>
      <c r="B84" s="508"/>
      <c r="C84" s="510"/>
      <c r="D84" s="313" t="s">
        <v>151</v>
      </c>
      <c r="E84" s="484"/>
      <c r="F84" s="210"/>
      <c r="G84" s="484"/>
      <c r="H84" s="211"/>
      <c r="I84" s="484"/>
      <c r="J84" s="212"/>
      <c r="K84" s="488"/>
      <c r="L84" s="484"/>
      <c r="M84" s="210"/>
      <c r="N84" s="484"/>
      <c r="O84" s="211"/>
      <c r="P84" s="484"/>
      <c r="Q84" s="212"/>
      <c r="R84" s="513"/>
      <c r="S84" s="484"/>
      <c r="T84" s="210"/>
      <c r="U84" s="484"/>
      <c r="V84" s="211"/>
      <c r="W84" s="484"/>
      <c r="X84" s="212"/>
      <c r="Y84" s="488"/>
      <c r="Z84" s="484"/>
      <c r="AA84" s="210"/>
      <c r="AB84" s="484"/>
      <c r="AC84" s="211"/>
      <c r="AD84" s="484"/>
      <c r="AE84" s="212"/>
      <c r="AF84" s="488"/>
      <c r="AG84" s="484"/>
      <c r="AH84" s="210"/>
      <c r="AI84" s="484"/>
      <c r="AJ84" s="211"/>
      <c r="AK84" s="484"/>
      <c r="AL84" s="212"/>
      <c r="AM84" s="488"/>
      <c r="AN84" s="484"/>
      <c r="AO84" s="210"/>
      <c r="AP84" s="484"/>
      <c r="AQ84" s="211"/>
      <c r="AR84" s="484"/>
      <c r="AS84" s="212"/>
      <c r="AT84" s="488"/>
      <c r="AU84" s="484"/>
      <c r="AV84" s="210"/>
      <c r="AW84" s="484"/>
      <c r="AX84" s="211"/>
      <c r="AY84" s="484"/>
      <c r="AZ84" s="212"/>
      <c r="BA84" s="488"/>
      <c r="BB84" s="484"/>
      <c r="BC84" s="210"/>
      <c r="BD84" s="484"/>
      <c r="BE84" s="211"/>
      <c r="BF84" s="484"/>
      <c r="BG84" s="212"/>
      <c r="BH84" s="488"/>
      <c r="BI84" s="484"/>
      <c r="BJ84" s="210"/>
      <c r="BK84" s="484"/>
      <c r="BL84" s="211"/>
      <c r="BM84" s="484"/>
      <c r="BN84" s="212"/>
      <c r="BO84" s="524"/>
      <c r="BP84" s="532"/>
      <c r="BQ84" s="416"/>
      <c r="BR84" s="484"/>
      <c r="BS84" s="417"/>
      <c r="BT84" s="484"/>
      <c r="BU84" s="418"/>
      <c r="BV84" s="488"/>
      <c r="BW84" s="508"/>
      <c r="BX84" s="547"/>
    </row>
    <row r="85" spans="1:76" s="307" customFormat="1" ht="18.75" customHeight="1" x14ac:dyDescent="0.2">
      <c r="A85" s="506">
        <f>(Teilnehmerliste!A57)</f>
        <v>38</v>
      </c>
      <c r="B85" s="508">
        <f>(Teilnehmerliste!B57)</f>
        <v>0</v>
      </c>
      <c r="C85" s="510">
        <f>(Teilnehmerliste!C57)</f>
        <v>0</v>
      </c>
      <c r="D85" s="309" t="s">
        <v>150</v>
      </c>
      <c r="E85" s="481"/>
      <c r="F85" s="189"/>
      <c r="G85" s="481"/>
      <c r="H85" s="190"/>
      <c r="I85" s="481"/>
      <c r="J85" s="185"/>
      <c r="K85" s="485"/>
      <c r="L85" s="481"/>
      <c r="M85" s="189"/>
      <c r="N85" s="481"/>
      <c r="O85" s="190"/>
      <c r="P85" s="481"/>
      <c r="Q85" s="185"/>
      <c r="R85" s="491"/>
      <c r="S85" s="481"/>
      <c r="T85" s="189"/>
      <c r="U85" s="481"/>
      <c r="V85" s="190"/>
      <c r="W85" s="481"/>
      <c r="X85" s="185"/>
      <c r="Y85" s="485"/>
      <c r="Z85" s="481"/>
      <c r="AA85" s="189"/>
      <c r="AB85" s="481"/>
      <c r="AC85" s="190"/>
      <c r="AD85" s="481"/>
      <c r="AE85" s="185"/>
      <c r="AF85" s="485"/>
      <c r="AG85" s="481"/>
      <c r="AH85" s="189"/>
      <c r="AI85" s="481"/>
      <c r="AJ85" s="190"/>
      <c r="AK85" s="481"/>
      <c r="AL85" s="185"/>
      <c r="AM85" s="485"/>
      <c r="AN85" s="481"/>
      <c r="AO85" s="189"/>
      <c r="AP85" s="481"/>
      <c r="AQ85" s="190"/>
      <c r="AR85" s="481"/>
      <c r="AS85" s="185"/>
      <c r="AT85" s="485"/>
      <c r="AU85" s="481"/>
      <c r="AV85" s="189"/>
      <c r="AW85" s="481"/>
      <c r="AX85" s="190"/>
      <c r="AY85" s="481"/>
      <c r="AZ85" s="185"/>
      <c r="BA85" s="485"/>
      <c r="BB85" s="481"/>
      <c r="BC85" s="189"/>
      <c r="BD85" s="481"/>
      <c r="BE85" s="190"/>
      <c r="BF85" s="481"/>
      <c r="BG85" s="185"/>
      <c r="BH85" s="485"/>
      <c r="BI85" s="481"/>
      <c r="BJ85" s="189"/>
      <c r="BK85" s="481"/>
      <c r="BL85" s="190"/>
      <c r="BM85" s="481"/>
      <c r="BN85" s="185"/>
      <c r="BO85" s="525"/>
      <c r="BP85" s="533"/>
      <c r="BQ85" s="419"/>
      <c r="BR85" s="535"/>
      <c r="BS85" s="420"/>
      <c r="BT85" s="535"/>
      <c r="BU85" s="421"/>
      <c r="BV85" s="536"/>
      <c r="BW85" s="508">
        <f>(Teilnehmerliste!B57)</f>
        <v>0</v>
      </c>
      <c r="BX85" s="547">
        <f>(Teilnehmerliste!C57)</f>
        <v>0</v>
      </c>
    </row>
    <row r="86" spans="1:76" s="307" customFormat="1" ht="18.75" customHeight="1" x14ac:dyDescent="0.2">
      <c r="A86" s="506"/>
      <c r="B86" s="508"/>
      <c r="C86" s="510"/>
      <c r="D86" s="310" t="s">
        <v>151</v>
      </c>
      <c r="E86" s="482"/>
      <c r="F86" s="215"/>
      <c r="G86" s="482"/>
      <c r="H86" s="216"/>
      <c r="I86" s="482"/>
      <c r="J86" s="217"/>
      <c r="K86" s="486"/>
      <c r="L86" s="482"/>
      <c r="M86" s="215"/>
      <c r="N86" s="482"/>
      <c r="O86" s="216"/>
      <c r="P86" s="482"/>
      <c r="Q86" s="217"/>
      <c r="R86" s="512"/>
      <c r="S86" s="482"/>
      <c r="T86" s="215"/>
      <c r="U86" s="482"/>
      <c r="V86" s="216"/>
      <c r="W86" s="482"/>
      <c r="X86" s="217"/>
      <c r="Y86" s="486"/>
      <c r="Z86" s="482"/>
      <c r="AA86" s="215"/>
      <c r="AB86" s="482"/>
      <c r="AC86" s="216"/>
      <c r="AD86" s="482"/>
      <c r="AE86" s="217"/>
      <c r="AF86" s="486"/>
      <c r="AG86" s="482"/>
      <c r="AH86" s="215"/>
      <c r="AI86" s="482"/>
      <c r="AJ86" s="216"/>
      <c r="AK86" s="482"/>
      <c r="AL86" s="217"/>
      <c r="AM86" s="486"/>
      <c r="AN86" s="482"/>
      <c r="AO86" s="215"/>
      <c r="AP86" s="482"/>
      <c r="AQ86" s="216"/>
      <c r="AR86" s="482"/>
      <c r="AS86" s="217"/>
      <c r="AT86" s="486"/>
      <c r="AU86" s="482"/>
      <c r="AV86" s="215"/>
      <c r="AW86" s="482"/>
      <c r="AX86" s="216"/>
      <c r="AY86" s="482"/>
      <c r="AZ86" s="217"/>
      <c r="BA86" s="486"/>
      <c r="BB86" s="482"/>
      <c r="BC86" s="215"/>
      <c r="BD86" s="482"/>
      <c r="BE86" s="216"/>
      <c r="BF86" s="482"/>
      <c r="BG86" s="217"/>
      <c r="BH86" s="486"/>
      <c r="BI86" s="482"/>
      <c r="BJ86" s="215"/>
      <c r="BK86" s="482"/>
      <c r="BL86" s="216"/>
      <c r="BM86" s="482"/>
      <c r="BN86" s="217"/>
      <c r="BO86" s="526"/>
      <c r="BP86" s="534"/>
      <c r="BQ86" s="422"/>
      <c r="BR86" s="482"/>
      <c r="BS86" s="423"/>
      <c r="BT86" s="482"/>
      <c r="BU86" s="424"/>
      <c r="BV86" s="486"/>
      <c r="BW86" s="508"/>
      <c r="BX86" s="547"/>
    </row>
    <row r="87" spans="1:76" s="307" customFormat="1" ht="18.75" customHeight="1" x14ac:dyDescent="0.2">
      <c r="A87" s="506">
        <f>(Teilnehmerliste!A58)</f>
        <v>39</v>
      </c>
      <c r="B87" s="508">
        <f>(Teilnehmerliste!B58)</f>
        <v>0</v>
      </c>
      <c r="C87" s="510">
        <f>(Teilnehmerliste!C58)</f>
        <v>0</v>
      </c>
      <c r="D87" s="312" t="s">
        <v>150</v>
      </c>
      <c r="E87" s="483"/>
      <c r="F87" s="180"/>
      <c r="G87" s="483"/>
      <c r="H87" s="181"/>
      <c r="I87" s="483"/>
      <c r="J87" s="182"/>
      <c r="K87" s="490"/>
      <c r="L87" s="483"/>
      <c r="M87" s="180"/>
      <c r="N87" s="483"/>
      <c r="O87" s="181"/>
      <c r="P87" s="483"/>
      <c r="Q87" s="182"/>
      <c r="R87" s="492"/>
      <c r="S87" s="483"/>
      <c r="T87" s="180"/>
      <c r="U87" s="483"/>
      <c r="V87" s="181"/>
      <c r="W87" s="483"/>
      <c r="X87" s="182"/>
      <c r="Y87" s="490"/>
      <c r="Z87" s="483"/>
      <c r="AA87" s="180"/>
      <c r="AB87" s="483"/>
      <c r="AC87" s="181"/>
      <c r="AD87" s="483"/>
      <c r="AE87" s="182"/>
      <c r="AF87" s="490"/>
      <c r="AG87" s="483"/>
      <c r="AH87" s="180"/>
      <c r="AI87" s="483"/>
      <c r="AJ87" s="181"/>
      <c r="AK87" s="483"/>
      <c r="AL87" s="182"/>
      <c r="AM87" s="490"/>
      <c r="AN87" s="483"/>
      <c r="AO87" s="180"/>
      <c r="AP87" s="483"/>
      <c r="AQ87" s="181"/>
      <c r="AR87" s="483"/>
      <c r="AS87" s="182"/>
      <c r="AT87" s="490"/>
      <c r="AU87" s="483"/>
      <c r="AV87" s="180"/>
      <c r="AW87" s="483"/>
      <c r="AX87" s="181"/>
      <c r="AY87" s="483"/>
      <c r="AZ87" s="182"/>
      <c r="BA87" s="490"/>
      <c r="BB87" s="483"/>
      <c r="BC87" s="180"/>
      <c r="BD87" s="483"/>
      <c r="BE87" s="181"/>
      <c r="BF87" s="483"/>
      <c r="BG87" s="182"/>
      <c r="BH87" s="490"/>
      <c r="BI87" s="483"/>
      <c r="BJ87" s="180"/>
      <c r="BK87" s="483"/>
      <c r="BL87" s="181"/>
      <c r="BM87" s="483"/>
      <c r="BN87" s="182"/>
      <c r="BO87" s="527"/>
      <c r="BP87" s="537"/>
      <c r="BQ87" s="180"/>
      <c r="BR87" s="538"/>
      <c r="BS87" s="181"/>
      <c r="BT87" s="538"/>
      <c r="BU87" s="182"/>
      <c r="BV87" s="539"/>
      <c r="BW87" s="508">
        <f>(Teilnehmerliste!B58)</f>
        <v>0</v>
      </c>
      <c r="BX87" s="547">
        <f>(Teilnehmerliste!C58)</f>
        <v>0</v>
      </c>
    </row>
    <row r="88" spans="1:76" s="307" customFormat="1" ht="18.75" customHeight="1" x14ac:dyDescent="0.2">
      <c r="A88" s="506"/>
      <c r="B88" s="508"/>
      <c r="C88" s="510"/>
      <c r="D88" s="313" t="s">
        <v>151</v>
      </c>
      <c r="E88" s="484"/>
      <c r="F88" s="218"/>
      <c r="G88" s="484"/>
      <c r="H88" s="219"/>
      <c r="I88" s="484"/>
      <c r="J88" s="220"/>
      <c r="K88" s="488"/>
      <c r="L88" s="484"/>
      <c r="M88" s="218"/>
      <c r="N88" s="484"/>
      <c r="O88" s="219"/>
      <c r="P88" s="484"/>
      <c r="Q88" s="220"/>
      <c r="R88" s="513"/>
      <c r="S88" s="484"/>
      <c r="T88" s="218"/>
      <c r="U88" s="484"/>
      <c r="V88" s="219"/>
      <c r="W88" s="484"/>
      <c r="X88" s="220"/>
      <c r="Y88" s="488"/>
      <c r="Z88" s="484"/>
      <c r="AA88" s="218"/>
      <c r="AB88" s="484"/>
      <c r="AC88" s="219"/>
      <c r="AD88" s="484"/>
      <c r="AE88" s="220"/>
      <c r="AF88" s="488"/>
      <c r="AG88" s="484"/>
      <c r="AH88" s="218"/>
      <c r="AI88" s="484"/>
      <c r="AJ88" s="219"/>
      <c r="AK88" s="484"/>
      <c r="AL88" s="220"/>
      <c r="AM88" s="488"/>
      <c r="AN88" s="484"/>
      <c r="AO88" s="218"/>
      <c r="AP88" s="484"/>
      <c r="AQ88" s="219"/>
      <c r="AR88" s="484"/>
      <c r="AS88" s="220"/>
      <c r="AT88" s="488"/>
      <c r="AU88" s="484"/>
      <c r="AV88" s="218"/>
      <c r="AW88" s="484"/>
      <c r="AX88" s="219"/>
      <c r="AY88" s="484"/>
      <c r="AZ88" s="220"/>
      <c r="BA88" s="488"/>
      <c r="BB88" s="484"/>
      <c r="BC88" s="218"/>
      <c r="BD88" s="484"/>
      <c r="BE88" s="219"/>
      <c r="BF88" s="484"/>
      <c r="BG88" s="220"/>
      <c r="BH88" s="488"/>
      <c r="BI88" s="484"/>
      <c r="BJ88" s="218"/>
      <c r="BK88" s="484"/>
      <c r="BL88" s="219"/>
      <c r="BM88" s="484"/>
      <c r="BN88" s="220"/>
      <c r="BO88" s="524"/>
      <c r="BP88" s="532"/>
      <c r="BQ88" s="416"/>
      <c r="BR88" s="484"/>
      <c r="BS88" s="417"/>
      <c r="BT88" s="484"/>
      <c r="BU88" s="418"/>
      <c r="BV88" s="488"/>
      <c r="BW88" s="508"/>
      <c r="BX88" s="547"/>
    </row>
    <row r="89" spans="1:76" s="307" customFormat="1" ht="18.75" customHeight="1" x14ac:dyDescent="0.2">
      <c r="A89" s="506">
        <f>(Teilnehmerliste!A59)</f>
        <v>40</v>
      </c>
      <c r="B89" s="508">
        <f>(Teilnehmerliste!B59)</f>
        <v>0</v>
      </c>
      <c r="C89" s="510">
        <f>(Teilnehmerliste!C59)</f>
        <v>0</v>
      </c>
      <c r="D89" s="309" t="s">
        <v>150</v>
      </c>
      <c r="E89" s="481"/>
      <c r="F89" s="221"/>
      <c r="G89" s="481"/>
      <c r="H89" s="222"/>
      <c r="I89" s="481"/>
      <c r="J89" s="185"/>
      <c r="K89" s="485"/>
      <c r="L89" s="481"/>
      <c r="M89" s="221"/>
      <c r="N89" s="481"/>
      <c r="O89" s="222"/>
      <c r="P89" s="481"/>
      <c r="Q89" s="185"/>
      <c r="R89" s="491"/>
      <c r="S89" s="481"/>
      <c r="T89" s="221"/>
      <c r="U89" s="481"/>
      <c r="V89" s="222"/>
      <c r="W89" s="481"/>
      <c r="X89" s="185"/>
      <c r="Y89" s="485"/>
      <c r="Z89" s="481"/>
      <c r="AA89" s="221"/>
      <c r="AB89" s="481"/>
      <c r="AC89" s="222"/>
      <c r="AD89" s="481"/>
      <c r="AE89" s="185"/>
      <c r="AF89" s="485"/>
      <c r="AG89" s="481"/>
      <c r="AH89" s="221"/>
      <c r="AI89" s="481"/>
      <c r="AJ89" s="222"/>
      <c r="AK89" s="481"/>
      <c r="AL89" s="185"/>
      <c r="AM89" s="485"/>
      <c r="AN89" s="481"/>
      <c r="AO89" s="221"/>
      <c r="AP89" s="481"/>
      <c r="AQ89" s="222"/>
      <c r="AR89" s="481"/>
      <c r="AS89" s="185"/>
      <c r="AT89" s="485"/>
      <c r="AU89" s="481"/>
      <c r="AV89" s="221"/>
      <c r="AW89" s="481"/>
      <c r="AX89" s="222"/>
      <c r="AY89" s="481"/>
      <c r="AZ89" s="185"/>
      <c r="BA89" s="485"/>
      <c r="BB89" s="481"/>
      <c r="BC89" s="221"/>
      <c r="BD89" s="481"/>
      <c r="BE89" s="222"/>
      <c r="BF89" s="481"/>
      <c r="BG89" s="185"/>
      <c r="BH89" s="485"/>
      <c r="BI89" s="481"/>
      <c r="BJ89" s="221"/>
      <c r="BK89" s="481"/>
      <c r="BL89" s="222"/>
      <c r="BM89" s="481"/>
      <c r="BN89" s="185"/>
      <c r="BO89" s="525"/>
      <c r="BP89" s="533"/>
      <c r="BQ89" s="419"/>
      <c r="BR89" s="535"/>
      <c r="BS89" s="420"/>
      <c r="BT89" s="535"/>
      <c r="BU89" s="421"/>
      <c r="BV89" s="536"/>
      <c r="BW89" s="508">
        <f>(Teilnehmerliste!B59)</f>
        <v>0</v>
      </c>
      <c r="BX89" s="547">
        <f>(Teilnehmerliste!C59)</f>
        <v>0</v>
      </c>
    </row>
    <row r="90" spans="1:76" s="307" customFormat="1" ht="18.75" customHeight="1" x14ac:dyDescent="0.2">
      <c r="A90" s="506"/>
      <c r="B90" s="508"/>
      <c r="C90" s="510"/>
      <c r="D90" s="310" t="s">
        <v>151</v>
      </c>
      <c r="E90" s="482"/>
      <c r="F90" s="223"/>
      <c r="G90" s="482"/>
      <c r="H90" s="224"/>
      <c r="I90" s="482"/>
      <c r="J90" s="225"/>
      <c r="K90" s="486"/>
      <c r="L90" s="482"/>
      <c r="M90" s="223"/>
      <c r="N90" s="482"/>
      <c r="O90" s="224"/>
      <c r="P90" s="482"/>
      <c r="Q90" s="225"/>
      <c r="R90" s="512"/>
      <c r="S90" s="482"/>
      <c r="T90" s="223"/>
      <c r="U90" s="482"/>
      <c r="V90" s="224"/>
      <c r="W90" s="482"/>
      <c r="X90" s="225"/>
      <c r="Y90" s="486"/>
      <c r="Z90" s="482"/>
      <c r="AA90" s="223"/>
      <c r="AB90" s="482"/>
      <c r="AC90" s="224"/>
      <c r="AD90" s="482"/>
      <c r="AE90" s="225"/>
      <c r="AF90" s="486"/>
      <c r="AG90" s="482"/>
      <c r="AH90" s="223"/>
      <c r="AI90" s="482"/>
      <c r="AJ90" s="224"/>
      <c r="AK90" s="482"/>
      <c r="AL90" s="225"/>
      <c r="AM90" s="486"/>
      <c r="AN90" s="482"/>
      <c r="AO90" s="223"/>
      <c r="AP90" s="482"/>
      <c r="AQ90" s="224"/>
      <c r="AR90" s="482"/>
      <c r="AS90" s="225"/>
      <c r="AT90" s="486"/>
      <c r="AU90" s="482"/>
      <c r="AV90" s="223"/>
      <c r="AW90" s="482"/>
      <c r="AX90" s="224"/>
      <c r="AY90" s="482"/>
      <c r="AZ90" s="225"/>
      <c r="BA90" s="486"/>
      <c r="BB90" s="482"/>
      <c r="BC90" s="223"/>
      <c r="BD90" s="482"/>
      <c r="BE90" s="224"/>
      <c r="BF90" s="482"/>
      <c r="BG90" s="225"/>
      <c r="BH90" s="486"/>
      <c r="BI90" s="482"/>
      <c r="BJ90" s="223"/>
      <c r="BK90" s="482"/>
      <c r="BL90" s="224"/>
      <c r="BM90" s="482"/>
      <c r="BN90" s="225"/>
      <c r="BO90" s="526"/>
      <c r="BP90" s="534"/>
      <c r="BQ90" s="422"/>
      <c r="BR90" s="482"/>
      <c r="BS90" s="423"/>
      <c r="BT90" s="482"/>
      <c r="BU90" s="424"/>
      <c r="BV90" s="486"/>
      <c r="BW90" s="508"/>
      <c r="BX90" s="547"/>
    </row>
    <row r="91" spans="1:76" s="307" customFormat="1" ht="18.75" customHeight="1" x14ac:dyDescent="0.2">
      <c r="A91" s="506">
        <f>(Teilnehmerliste!A60)</f>
        <v>41</v>
      </c>
      <c r="B91" s="508">
        <f>(Teilnehmerliste!B60)</f>
        <v>0</v>
      </c>
      <c r="C91" s="510">
        <f>(Teilnehmerliste!C60)</f>
        <v>0</v>
      </c>
      <c r="D91" s="312" t="s">
        <v>150</v>
      </c>
      <c r="E91" s="483"/>
      <c r="F91" s="180"/>
      <c r="G91" s="483"/>
      <c r="H91" s="181"/>
      <c r="I91" s="483"/>
      <c r="J91" s="182"/>
      <c r="K91" s="489"/>
      <c r="L91" s="483"/>
      <c r="M91" s="180"/>
      <c r="N91" s="483"/>
      <c r="O91" s="181"/>
      <c r="P91" s="483"/>
      <c r="Q91" s="182"/>
      <c r="R91" s="492"/>
      <c r="S91" s="483"/>
      <c r="T91" s="180"/>
      <c r="U91" s="483"/>
      <c r="V91" s="181"/>
      <c r="W91" s="483"/>
      <c r="X91" s="182"/>
      <c r="Y91" s="489"/>
      <c r="Z91" s="483"/>
      <c r="AA91" s="180"/>
      <c r="AB91" s="483"/>
      <c r="AC91" s="181"/>
      <c r="AD91" s="483"/>
      <c r="AE91" s="182"/>
      <c r="AF91" s="489"/>
      <c r="AG91" s="483"/>
      <c r="AH91" s="180"/>
      <c r="AI91" s="483"/>
      <c r="AJ91" s="181"/>
      <c r="AK91" s="483"/>
      <c r="AL91" s="182"/>
      <c r="AM91" s="489"/>
      <c r="AN91" s="483"/>
      <c r="AO91" s="180"/>
      <c r="AP91" s="483"/>
      <c r="AQ91" s="181"/>
      <c r="AR91" s="483"/>
      <c r="AS91" s="182"/>
      <c r="AT91" s="489"/>
      <c r="AU91" s="483"/>
      <c r="AV91" s="180"/>
      <c r="AW91" s="483"/>
      <c r="AX91" s="181"/>
      <c r="AY91" s="483"/>
      <c r="AZ91" s="182"/>
      <c r="BA91" s="489"/>
      <c r="BB91" s="483"/>
      <c r="BC91" s="180"/>
      <c r="BD91" s="483"/>
      <c r="BE91" s="181"/>
      <c r="BF91" s="483"/>
      <c r="BG91" s="182"/>
      <c r="BH91" s="489"/>
      <c r="BI91" s="483"/>
      <c r="BJ91" s="180"/>
      <c r="BK91" s="483"/>
      <c r="BL91" s="181"/>
      <c r="BM91" s="483"/>
      <c r="BN91" s="182"/>
      <c r="BO91" s="527"/>
      <c r="BP91" s="537"/>
      <c r="BQ91" s="180"/>
      <c r="BR91" s="538"/>
      <c r="BS91" s="181"/>
      <c r="BT91" s="538"/>
      <c r="BU91" s="182"/>
      <c r="BV91" s="539"/>
      <c r="BW91" s="508">
        <f>(Teilnehmerliste!B60)</f>
        <v>0</v>
      </c>
      <c r="BX91" s="547">
        <f>(Teilnehmerliste!C60)</f>
        <v>0</v>
      </c>
    </row>
    <row r="92" spans="1:76" s="307" customFormat="1" ht="18.75" customHeight="1" x14ac:dyDescent="0.2">
      <c r="A92" s="506"/>
      <c r="B92" s="508"/>
      <c r="C92" s="510"/>
      <c r="D92" s="313" t="s">
        <v>151</v>
      </c>
      <c r="E92" s="484"/>
      <c r="F92" s="218"/>
      <c r="G92" s="484"/>
      <c r="H92" s="219"/>
      <c r="I92" s="484"/>
      <c r="J92" s="220"/>
      <c r="K92" s="488"/>
      <c r="L92" s="484"/>
      <c r="M92" s="218"/>
      <c r="N92" s="484"/>
      <c r="O92" s="219"/>
      <c r="P92" s="484"/>
      <c r="Q92" s="220"/>
      <c r="R92" s="513"/>
      <c r="S92" s="484"/>
      <c r="T92" s="218"/>
      <c r="U92" s="484"/>
      <c r="V92" s="219"/>
      <c r="W92" s="484"/>
      <c r="X92" s="220"/>
      <c r="Y92" s="488"/>
      <c r="Z92" s="484"/>
      <c r="AA92" s="218"/>
      <c r="AB92" s="484"/>
      <c r="AC92" s="219"/>
      <c r="AD92" s="484"/>
      <c r="AE92" s="220"/>
      <c r="AF92" s="488"/>
      <c r="AG92" s="484"/>
      <c r="AH92" s="218"/>
      <c r="AI92" s="484"/>
      <c r="AJ92" s="219"/>
      <c r="AK92" s="484"/>
      <c r="AL92" s="220"/>
      <c r="AM92" s="488"/>
      <c r="AN92" s="484"/>
      <c r="AO92" s="218"/>
      <c r="AP92" s="484"/>
      <c r="AQ92" s="219"/>
      <c r="AR92" s="484"/>
      <c r="AS92" s="220"/>
      <c r="AT92" s="488"/>
      <c r="AU92" s="484"/>
      <c r="AV92" s="218"/>
      <c r="AW92" s="484"/>
      <c r="AX92" s="219"/>
      <c r="AY92" s="484"/>
      <c r="AZ92" s="220"/>
      <c r="BA92" s="488"/>
      <c r="BB92" s="484"/>
      <c r="BC92" s="218"/>
      <c r="BD92" s="484"/>
      <c r="BE92" s="219"/>
      <c r="BF92" s="484"/>
      <c r="BG92" s="220"/>
      <c r="BH92" s="488"/>
      <c r="BI92" s="484"/>
      <c r="BJ92" s="218"/>
      <c r="BK92" s="484"/>
      <c r="BL92" s="219"/>
      <c r="BM92" s="484"/>
      <c r="BN92" s="220"/>
      <c r="BO92" s="524"/>
      <c r="BP92" s="532"/>
      <c r="BQ92" s="416"/>
      <c r="BR92" s="484"/>
      <c r="BS92" s="417"/>
      <c r="BT92" s="484"/>
      <c r="BU92" s="418"/>
      <c r="BV92" s="488"/>
      <c r="BW92" s="508"/>
      <c r="BX92" s="547"/>
    </row>
    <row r="93" spans="1:76" s="307" customFormat="1" ht="18.75" customHeight="1" x14ac:dyDescent="0.2">
      <c r="A93" s="506">
        <f>(Teilnehmerliste!A61)</f>
        <v>42</v>
      </c>
      <c r="B93" s="508">
        <f>(Teilnehmerliste!B61)</f>
        <v>0</v>
      </c>
      <c r="C93" s="510">
        <f>(Teilnehmerliste!C61)</f>
        <v>0</v>
      </c>
      <c r="D93" s="309" t="s">
        <v>150</v>
      </c>
      <c r="E93" s="481"/>
      <c r="F93" s="189"/>
      <c r="G93" s="481"/>
      <c r="H93" s="190"/>
      <c r="I93" s="481"/>
      <c r="J93" s="185"/>
      <c r="K93" s="485"/>
      <c r="L93" s="481"/>
      <c r="M93" s="189"/>
      <c r="N93" s="481"/>
      <c r="O93" s="190"/>
      <c r="P93" s="481"/>
      <c r="Q93" s="185"/>
      <c r="R93" s="491"/>
      <c r="S93" s="481"/>
      <c r="T93" s="189"/>
      <c r="U93" s="481"/>
      <c r="V93" s="190"/>
      <c r="W93" s="481"/>
      <c r="X93" s="185"/>
      <c r="Y93" s="485"/>
      <c r="Z93" s="481"/>
      <c r="AA93" s="189"/>
      <c r="AB93" s="481"/>
      <c r="AC93" s="190"/>
      <c r="AD93" s="481"/>
      <c r="AE93" s="185"/>
      <c r="AF93" s="485"/>
      <c r="AG93" s="481"/>
      <c r="AH93" s="189"/>
      <c r="AI93" s="481"/>
      <c r="AJ93" s="190"/>
      <c r="AK93" s="481"/>
      <c r="AL93" s="185"/>
      <c r="AM93" s="485"/>
      <c r="AN93" s="481"/>
      <c r="AO93" s="189"/>
      <c r="AP93" s="481"/>
      <c r="AQ93" s="190"/>
      <c r="AR93" s="481"/>
      <c r="AS93" s="185"/>
      <c r="AT93" s="485"/>
      <c r="AU93" s="481"/>
      <c r="AV93" s="189"/>
      <c r="AW93" s="481"/>
      <c r="AX93" s="190"/>
      <c r="AY93" s="481"/>
      <c r="AZ93" s="185"/>
      <c r="BA93" s="485"/>
      <c r="BB93" s="481"/>
      <c r="BC93" s="189"/>
      <c r="BD93" s="481"/>
      <c r="BE93" s="190"/>
      <c r="BF93" s="481"/>
      <c r="BG93" s="185"/>
      <c r="BH93" s="485"/>
      <c r="BI93" s="481"/>
      <c r="BJ93" s="189"/>
      <c r="BK93" s="481"/>
      <c r="BL93" s="190"/>
      <c r="BM93" s="481"/>
      <c r="BN93" s="185"/>
      <c r="BO93" s="525"/>
      <c r="BP93" s="533"/>
      <c r="BQ93" s="419"/>
      <c r="BR93" s="535"/>
      <c r="BS93" s="420"/>
      <c r="BT93" s="535"/>
      <c r="BU93" s="421"/>
      <c r="BV93" s="536"/>
      <c r="BW93" s="508">
        <f>(Teilnehmerliste!B61)</f>
        <v>0</v>
      </c>
      <c r="BX93" s="547">
        <f>(Teilnehmerliste!C61)</f>
        <v>0</v>
      </c>
    </row>
    <row r="94" spans="1:76" s="307" customFormat="1" ht="18.75" customHeight="1" x14ac:dyDescent="0.2">
      <c r="A94" s="506"/>
      <c r="B94" s="508"/>
      <c r="C94" s="510"/>
      <c r="D94" s="310" t="s">
        <v>151</v>
      </c>
      <c r="E94" s="482"/>
      <c r="F94" s="223"/>
      <c r="G94" s="482"/>
      <c r="H94" s="224"/>
      <c r="I94" s="482"/>
      <c r="J94" s="225"/>
      <c r="K94" s="486"/>
      <c r="L94" s="482"/>
      <c r="M94" s="223"/>
      <c r="N94" s="482"/>
      <c r="O94" s="224"/>
      <c r="P94" s="482"/>
      <c r="Q94" s="225"/>
      <c r="R94" s="512"/>
      <c r="S94" s="482"/>
      <c r="T94" s="223"/>
      <c r="U94" s="482"/>
      <c r="V94" s="224"/>
      <c r="W94" s="482"/>
      <c r="X94" s="225"/>
      <c r="Y94" s="486"/>
      <c r="Z94" s="482"/>
      <c r="AA94" s="223"/>
      <c r="AB94" s="482"/>
      <c r="AC94" s="224"/>
      <c r="AD94" s="482"/>
      <c r="AE94" s="225"/>
      <c r="AF94" s="486"/>
      <c r="AG94" s="482"/>
      <c r="AH94" s="223"/>
      <c r="AI94" s="482"/>
      <c r="AJ94" s="224"/>
      <c r="AK94" s="482"/>
      <c r="AL94" s="225"/>
      <c r="AM94" s="486"/>
      <c r="AN94" s="482"/>
      <c r="AO94" s="223"/>
      <c r="AP94" s="482"/>
      <c r="AQ94" s="224"/>
      <c r="AR94" s="482"/>
      <c r="AS94" s="225"/>
      <c r="AT94" s="486"/>
      <c r="AU94" s="482"/>
      <c r="AV94" s="223"/>
      <c r="AW94" s="482"/>
      <c r="AX94" s="224"/>
      <c r="AY94" s="482"/>
      <c r="AZ94" s="225"/>
      <c r="BA94" s="486"/>
      <c r="BB94" s="482"/>
      <c r="BC94" s="223"/>
      <c r="BD94" s="482"/>
      <c r="BE94" s="224"/>
      <c r="BF94" s="482"/>
      <c r="BG94" s="225"/>
      <c r="BH94" s="486"/>
      <c r="BI94" s="482"/>
      <c r="BJ94" s="223"/>
      <c r="BK94" s="482"/>
      <c r="BL94" s="224"/>
      <c r="BM94" s="482"/>
      <c r="BN94" s="225"/>
      <c r="BO94" s="526"/>
      <c r="BP94" s="534"/>
      <c r="BQ94" s="422"/>
      <c r="BR94" s="482"/>
      <c r="BS94" s="423"/>
      <c r="BT94" s="482"/>
      <c r="BU94" s="424"/>
      <c r="BV94" s="486"/>
      <c r="BW94" s="508"/>
      <c r="BX94" s="547"/>
    </row>
    <row r="95" spans="1:76" s="307" customFormat="1" ht="18.75" customHeight="1" x14ac:dyDescent="0.2">
      <c r="A95" s="506">
        <f>(Teilnehmerliste!A62)</f>
        <v>43</v>
      </c>
      <c r="B95" s="508">
        <f>(Teilnehmerliste!B62)</f>
        <v>0</v>
      </c>
      <c r="C95" s="510">
        <f>(Teilnehmerliste!C62)</f>
        <v>0</v>
      </c>
      <c r="D95" s="312" t="s">
        <v>150</v>
      </c>
      <c r="E95" s="483"/>
      <c r="F95" s="180"/>
      <c r="G95" s="483"/>
      <c r="H95" s="181"/>
      <c r="I95" s="483"/>
      <c r="J95" s="182"/>
      <c r="K95" s="489"/>
      <c r="L95" s="483"/>
      <c r="M95" s="180"/>
      <c r="N95" s="483"/>
      <c r="O95" s="181"/>
      <c r="P95" s="483"/>
      <c r="Q95" s="182"/>
      <c r="R95" s="492"/>
      <c r="S95" s="483"/>
      <c r="T95" s="180"/>
      <c r="U95" s="483"/>
      <c r="V95" s="181"/>
      <c r="W95" s="483"/>
      <c r="X95" s="182"/>
      <c r="Y95" s="489"/>
      <c r="Z95" s="483"/>
      <c r="AA95" s="180"/>
      <c r="AB95" s="483"/>
      <c r="AC95" s="181"/>
      <c r="AD95" s="483"/>
      <c r="AE95" s="182"/>
      <c r="AF95" s="489"/>
      <c r="AG95" s="483"/>
      <c r="AH95" s="180"/>
      <c r="AI95" s="483"/>
      <c r="AJ95" s="181"/>
      <c r="AK95" s="483"/>
      <c r="AL95" s="182"/>
      <c r="AM95" s="489"/>
      <c r="AN95" s="483"/>
      <c r="AO95" s="180"/>
      <c r="AP95" s="483"/>
      <c r="AQ95" s="181"/>
      <c r="AR95" s="483"/>
      <c r="AS95" s="182"/>
      <c r="AT95" s="489"/>
      <c r="AU95" s="483"/>
      <c r="AV95" s="180"/>
      <c r="AW95" s="483"/>
      <c r="AX95" s="181"/>
      <c r="AY95" s="483"/>
      <c r="AZ95" s="182"/>
      <c r="BA95" s="489"/>
      <c r="BB95" s="483"/>
      <c r="BC95" s="180"/>
      <c r="BD95" s="483"/>
      <c r="BE95" s="181"/>
      <c r="BF95" s="483"/>
      <c r="BG95" s="182"/>
      <c r="BH95" s="489"/>
      <c r="BI95" s="483"/>
      <c r="BJ95" s="180"/>
      <c r="BK95" s="483"/>
      <c r="BL95" s="181"/>
      <c r="BM95" s="483"/>
      <c r="BN95" s="182"/>
      <c r="BO95" s="527"/>
      <c r="BP95" s="537"/>
      <c r="BQ95" s="180"/>
      <c r="BR95" s="538"/>
      <c r="BS95" s="181"/>
      <c r="BT95" s="538"/>
      <c r="BU95" s="182"/>
      <c r="BV95" s="539"/>
      <c r="BW95" s="508">
        <f>(Teilnehmerliste!B62)</f>
        <v>0</v>
      </c>
      <c r="BX95" s="547">
        <f>(Teilnehmerliste!C62)</f>
        <v>0</v>
      </c>
    </row>
    <row r="96" spans="1:76" s="307" customFormat="1" ht="18.75" customHeight="1" x14ac:dyDescent="0.2">
      <c r="A96" s="506"/>
      <c r="B96" s="508"/>
      <c r="C96" s="510"/>
      <c r="D96" s="313" t="s">
        <v>151</v>
      </c>
      <c r="E96" s="484"/>
      <c r="F96" s="218"/>
      <c r="G96" s="484"/>
      <c r="H96" s="219"/>
      <c r="I96" s="484"/>
      <c r="J96" s="220"/>
      <c r="K96" s="488"/>
      <c r="L96" s="484"/>
      <c r="M96" s="218"/>
      <c r="N96" s="484"/>
      <c r="O96" s="219"/>
      <c r="P96" s="484"/>
      <c r="Q96" s="220"/>
      <c r="R96" s="513"/>
      <c r="S96" s="484"/>
      <c r="T96" s="218"/>
      <c r="U96" s="484"/>
      <c r="V96" s="219"/>
      <c r="W96" s="484"/>
      <c r="X96" s="220"/>
      <c r="Y96" s="488"/>
      <c r="Z96" s="484"/>
      <c r="AA96" s="218"/>
      <c r="AB96" s="484"/>
      <c r="AC96" s="219"/>
      <c r="AD96" s="484"/>
      <c r="AE96" s="220"/>
      <c r="AF96" s="488"/>
      <c r="AG96" s="484"/>
      <c r="AH96" s="218"/>
      <c r="AI96" s="484"/>
      <c r="AJ96" s="219"/>
      <c r="AK96" s="484"/>
      <c r="AL96" s="220"/>
      <c r="AM96" s="488"/>
      <c r="AN96" s="484"/>
      <c r="AO96" s="218"/>
      <c r="AP96" s="484"/>
      <c r="AQ96" s="219"/>
      <c r="AR96" s="484"/>
      <c r="AS96" s="220"/>
      <c r="AT96" s="488"/>
      <c r="AU96" s="484"/>
      <c r="AV96" s="218"/>
      <c r="AW96" s="484"/>
      <c r="AX96" s="219"/>
      <c r="AY96" s="484"/>
      <c r="AZ96" s="220"/>
      <c r="BA96" s="488"/>
      <c r="BB96" s="484"/>
      <c r="BC96" s="218"/>
      <c r="BD96" s="484"/>
      <c r="BE96" s="219"/>
      <c r="BF96" s="484"/>
      <c r="BG96" s="220"/>
      <c r="BH96" s="488"/>
      <c r="BI96" s="484"/>
      <c r="BJ96" s="218"/>
      <c r="BK96" s="484"/>
      <c r="BL96" s="219"/>
      <c r="BM96" s="484"/>
      <c r="BN96" s="220"/>
      <c r="BO96" s="524"/>
      <c r="BP96" s="532"/>
      <c r="BQ96" s="416"/>
      <c r="BR96" s="484"/>
      <c r="BS96" s="417"/>
      <c r="BT96" s="484"/>
      <c r="BU96" s="418"/>
      <c r="BV96" s="488"/>
      <c r="BW96" s="508"/>
      <c r="BX96" s="547"/>
    </row>
    <row r="97" spans="1:76" s="307" customFormat="1" ht="18.75" customHeight="1" x14ac:dyDescent="0.2">
      <c r="A97" s="506">
        <f>(Teilnehmerliste!A63)</f>
        <v>44</v>
      </c>
      <c r="B97" s="508">
        <f>(Teilnehmerliste!B63)</f>
        <v>0</v>
      </c>
      <c r="C97" s="510">
        <f>(Teilnehmerliste!C63)</f>
        <v>0</v>
      </c>
      <c r="D97" s="309" t="s">
        <v>150</v>
      </c>
      <c r="E97" s="481"/>
      <c r="F97" s="189"/>
      <c r="G97" s="481"/>
      <c r="H97" s="175"/>
      <c r="I97" s="481"/>
      <c r="J97" s="185"/>
      <c r="K97" s="485"/>
      <c r="L97" s="481"/>
      <c r="M97" s="189"/>
      <c r="N97" s="481"/>
      <c r="O97" s="175"/>
      <c r="P97" s="481"/>
      <c r="Q97" s="185"/>
      <c r="R97" s="491"/>
      <c r="S97" s="481"/>
      <c r="T97" s="189"/>
      <c r="U97" s="481"/>
      <c r="V97" s="175"/>
      <c r="W97" s="481"/>
      <c r="X97" s="185"/>
      <c r="Y97" s="485"/>
      <c r="Z97" s="481"/>
      <c r="AA97" s="189"/>
      <c r="AB97" s="481"/>
      <c r="AC97" s="175"/>
      <c r="AD97" s="481"/>
      <c r="AE97" s="185"/>
      <c r="AF97" s="485"/>
      <c r="AG97" s="481"/>
      <c r="AH97" s="189"/>
      <c r="AI97" s="481"/>
      <c r="AJ97" s="175"/>
      <c r="AK97" s="481"/>
      <c r="AL97" s="185"/>
      <c r="AM97" s="485"/>
      <c r="AN97" s="481"/>
      <c r="AO97" s="189"/>
      <c r="AP97" s="481"/>
      <c r="AQ97" s="175"/>
      <c r="AR97" s="481"/>
      <c r="AS97" s="185"/>
      <c r="AT97" s="485"/>
      <c r="AU97" s="481"/>
      <c r="AV97" s="189"/>
      <c r="AW97" s="481"/>
      <c r="AX97" s="175"/>
      <c r="AY97" s="481"/>
      <c r="AZ97" s="185"/>
      <c r="BA97" s="485"/>
      <c r="BB97" s="481"/>
      <c r="BC97" s="189"/>
      <c r="BD97" s="481"/>
      <c r="BE97" s="175"/>
      <c r="BF97" s="481"/>
      <c r="BG97" s="185"/>
      <c r="BH97" s="485"/>
      <c r="BI97" s="481"/>
      <c r="BJ97" s="189"/>
      <c r="BK97" s="481"/>
      <c r="BL97" s="175"/>
      <c r="BM97" s="481"/>
      <c r="BN97" s="185"/>
      <c r="BO97" s="525"/>
      <c r="BP97" s="533"/>
      <c r="BQ97" s="419"/>
      <c r="BR97" s="535"/>
      <c r="BS97" s="420"/>
      <c r="BT97" s="535"/>
      <c r="BU97" s="421"/>
      <c r="BV97" s="536"/>
      <c r="BW97" s="508">
        <f>(Teilnehmerliste!B63)</f>
        <v>0</v>
      </c>
      <c r="BX97" s="547">
        <f>(Teilnehmerliste!C63)</f>
        <v>0</v>
      </c>
    </row>
    <row r="98" spans="1:76" s="307" customFormat="1" ht="18.75" customHeight="1" x14ac:dyDescent="0.2">
      <c r="A98" s="506"/>
      <c r="B98" s="508"/>
      <c r="C98" s="510"/>
      <c r="D98" s="310" t="s">
        <v>151</v>
      </c>
      <c r="E98" s="482"/>
      <c r="F98" s="223"/>
      <c r="G98" s="482"/>
      <c r="H98" s="224"/>
      <c r="I98" s="482"/>
      <c r="J98" s="225"/>
      <c r="K98" s="486"/>
      <c r="L98" s="482"/>
      <c r="M98" s="223"/>
      <c r="N98" s="482"/>
      <c r="O98" s="224"/>
      <c r="P98" s="482"/>
      <c r="Q98" s="225"/>
      <c r="R98" s="512"/>
      <c r="S98" s="482"/>
      <c r="T98" s="223"/>
      <c r="U98" s="482"/>
      <c r="V98" s="224"/>
      <c r="W98" s="482"/>
      <c r="X98" s="225"/>
      <c r="Y98" s="486"/>
      <c r="Z98" s="482"/>
      <c r="AA98" s="223"/>
      <c r="AB98" s="482"/>
      <c r="AC98" s="224"/>
      <c r="AD98" s="482"/>
      <c r="AE98" s="225"/>
      <c r="AF98" s="486"/>
      <c r="AG98" s="482"/>
      <c r="AH98" s="223"/>
      <c r="AI98" s="482"/>
      <c r="AJ98" s="224"/>
      <c r="AK98" s="482"/>
      <c r="AL98" s="225"/>
      <c r="AM98" s="486"/>
      <c r="AN98" s="482"/>
      <c r="AO98" s="223"/>
      <c r="AP98" s="482"/>
      <c r="AQ98" s="224"/>
      <c r="AR98" s="482"/>
      <c r="AS98" s="225"/>
      <c r="AT98" s="486"/>
      <c r="AU98" s="482"/>
      <c r="AV98" s="223"/>
      <c r="AW98" s="482"/>
      <c r="AX98" s="224"/>
      <c r="AY98" s="482"/>
      <c r="AZ98" s="225"/>
      <c r="BA98" s="486"/>
      <c r="BB98" s="482"/>
      <c r="BC98" s="223"/>
      <c r="BD98" s="482"/>
      <c r="BE98" s="224"/>
      <c r="BF98" s="482"/>
      <c r="BG98" s="225"/>
      <c r="BH98" s="486"/>
      <c r="BI98" s="482"/>
      <c r="BJ98" s="223"/>
      <c r="BK98" s="482"/>
      <c r="BL98" s="224"/>
      <c r="BM98" s="482"/>
      <c r="BN98" s="225"/>
      <c r="BO98" s="526"/>
      <c r="BP98" s="534"/>
      <c r="BQ98" s="422"/>
      <c r="BR98" s="482"/>
      <c r="BS98" s="423"/>
      <c r="BT98" s="482"/>
      <c r="BU98" s="424"/>
      <c r="BV98" s="486"/>
      <c r="BW98" s="508"/>
      <c r="BX98" s="547"/>
    </row>
    <row r="99" spans="1:76" s="307" customFormat="1" ht="18.75" customHeight="1" x14ac:dyDescent="0.2">
      <c r="A99" s="506">
        <f>(Teilnehmerliste!A64)</f>
        <v>45</v>
      </c>
      <c r="B99" s="508">
        <f>(Teilnehmerliste!B64)</f>
        <v>0</v>
      </c>
      <c r="C99" s="510">
        <f>(Teilnehmerliste!C64)</f>
        <v>0</v>
      </c>
      <c r="D99" s="312" t="s">
        <v>150</v>
      </c>
      <c r="E99" s="483"/>
      <c r="F99" s="180"/>
      <c r="G99" s="483"/>
      <c r="H99" s="181"/>
      <c r="I99" s="483"/>
      <c r="J99" s="182"/>
      <c r="K99" s="489"/>
      <c r="L99" s="483"/>
      <c r="M99" s="180"/>
      <c r="N99" s="483"/>
      <c r="O99" s="181"/>
      <c r="P99" s="483"/>
      <c r="Q99" s="182"/>
      <c r="R99" s="492"/>
      <c r="S99" s="483"/>
      <c r="T99" s="180"/>
      <c r="U99" s="483"/>
      <c r="V99" s="181"/>
      <c r="W99" s="483"/>
      <c r="X99" s="182"/>
      <c r="Y99" s="489"/>
      <c r="Z99" s="483"/>
      <c r="AA99" s="180"/>
      <c r="AB99" s="483"/>
      <c r="AC99" s="181"/>
      <c r="AD99" s="483"/>
      <c r="AE99" s="182"/>
      <c r="AF99" s="489"/>
      <c r="AG99" s="483"/>
      <c r="AH99" s="180"/>
      <c r="AI99" s="483"/>
      <c r="AJ99" s="181"/>
      <c r="AK99" s="483"/>
      <c r="AL99" s="182"/>
      <c r="AM99" s="489"/>
      <c r="AN99" s="483"/>
      <c r="AO99" s="180"/>
      <c r="AP99" s="483"/>
      <c r="AQ99" s="181"/>
      <c r="AR99" s="483"/>
      <c r="AS99" s="182"/>
      <c r="AT99" s="489"/>
      <c r="AU99" s="483"/>
      <c r="AV99" s="180"/>
      <c r="AW99" s="483"/>
      <c r="AX99" s="181"/>
      <c r="AY99" s="483"/>
      <c r="AZ99" s="182"/>
      <c r="BA99" s="489"/>
      <c r="BB99" s="483"/>
      <c r="BC99" s="180"/>
      <c r="BD99" s="483"/>
      <c r="BE99" s="181"/>
      <c r="BF99" s="483"/>
      <c r="BG99" s="182"/>
      <c r="BH99" s="489"/>
      <c r="BI99" s="483"/>
      <c r="BJ99" s="180"/>
      <c r="BK99" s="483"/>
      <c r="BL99" s="181"/>
      <c r="BM99" s="483"/>
      <c r="BN99" s="182"/>
      <c r="BO99" s="527"/>
      <c r="BP99" s="537"/>
      <c r="BQ99" s="180"/>
      <c r="BR99" s="538"/>
      <c r="BS99" s="181"/>
      <c r="BT99" s="538"/>
      <c r="BU99" s="182"/>
      <c r="BV99" s="539"/>
      <c r="BW99" s="508">
        <f>(Teilnehmerliste!B64)</f>
        <v>0</v>
      </c>
      <c r="BX99" s="547">
        <f>(Teilnehmerliste!C64)</f>
        <v>0</v>
      </c>
    </row>
    <row r="100" spans="1:76" s="307" customFormat="1" ht="18.75" customHeight="1" x14ac:dyDescent="0.2">
      <c r="A100" s="506"/>
      <c r="B100" s="508"/>
      <c r="C100" s="510"/>
      <c r="D100" s="313" t="s">
        <v>151</v>
      </c>
      <c r="E100" s="484"/>
      <c r="F100" s="218"/>
      <c r="G100" s="484"/>
      <c r="H100" s="219"/>
      <c r="I100" s="484"/>
      <c r="J100" s="220"/>
      <c r="K100" s="488"/>
      <c r="L100" s="484"/>
      <c r="M100" s="218"/>
      <c r="N100" s="484"/>
      <c r="O100" s="219"/>
      <c r="P100" s="484"/>
      <c r="Q100" s="220"/>
      <c r="R100" s="513"/>
      <c r="S100" s="484"/>
      <c r="T100" s="218"/>
      <c r="U100" s="484"/>
      <c r="V100" s="219"/>
      <c r="W100" s="484"/>
      <c r="X100" s="220"/>
      <c r="Y100" s="488"/>
      <c r="Z100" s="484"/>
      <c r="AA100" s="218"/>
      <c r="AB100" s="484"/>
      <c r="AC100" s="219"/>
      <c r="AD100" s="484"/>
      <c r="AE100" s="220"/>
      <c r="AF100" s="488"/>
      <c r="AG100" s="484"/>
      <c r="AH100" s="218"/>
      <c r="AI100" s="484"/>
      <c r="AJ100" s="219"/>
      <c r="AK100" s="484"/>
      <c r="AL100" s="220"/>
      <c r="AM100" s="488"/>
      <c r="AN100" s="484"/>
      <c r="AO100" s="218"/>
      <c r="AP100" s="484"/>
      <c r="AQ100" s="219"/>
      <c r="AR100" s="484"/>
      <c r="AS100" s="220"/>
      <c r="AT100" s="488"/>
      <c r="AU100" s="484"/>
      <c r="AV100" s="218"/>
      <c r="AW100" s="484"/>
      <c r="AX100" s="219"/>
      <c r="AY100" s="484"/>
      <c r="AZ100" s="220"/>
      <c r="BA100" s="488"/>
      <c r="BB100" s="484"/>
      <c r="BC100" s="218"/>
      <c r="BD100" s="484"/>
      <c r="BE100" s="219"/>
      <c r="BF100" s="484"/>
      <c r="BG100" s="220"/>
      <c r="BH100" s="488"/>
      <c r="BI100" s="484"/>
      <c r="BJ100" s="218"/>
      <c r="BK100" s="484"/>
      <c r="BL100" s="219"/>
      <c r="BM100" s="484"/>
      <c r="BN100" s="220"/>
      <c r="BO100" s="524"/>
      <c r="BP100" s="532"/>
      <c r="BQ100" s="416"/>
      <c r="BR100" s="484"/>
      <c r="BS100" s="417"/>
      <c r="BT100" s="484"/>
      <c r="BU100" s="418"/>
      <c r="BV100" s="488"/>
      <c r="BW100" s="508"/>
      <c r="BX100" s="547"/>
    </row>
    <row r="101" spans="1:76" s="307" customFormat="1" ht="18.75" customHeight="1" x14ac:dyDescent="0.2">
      <c r="A101" s="506">
        <f>(Teilnehmerliste!A65)</f>
        <v>46</v>
      </c>
      <c r="B101" s="508">
        <f>(Teilnehmerliste!B65)</f>
        <v>0</v>
      </c>
      <c r="C101" s="510">
        <f>(Teilnehmerliste!C65)</f>
        <v>0</v>
      </c>
      <c r="D101" s="309" t="s">
        <v>150</v>
      </c>
      <c r="E101" s="481"/>
      <c r="F101" s="189"/>
      <c r="G101" s="481"/>
      <c r="H101" s="190"/>
      <c r="I101" s="481"/>
      <c r="J101" s="185"/>
      <c r="K101" s="485"/>
      <c r="L101" s="481"/>
      <c r="M101" s="189"/>
      <c r="N101" s="481"/>
      <c r="O101" s="190"/>
      <c r="P101" s="481"/>
      <c r="Q101" s="185"/>
      <c r="R101" s="491"/>
      <c r="S101" s="481"/>
      <c r="T101" s="189"/>
      <c r="U101" s="481"/>
      <c r="V101" s="190"/>
      <c r="W101" s="481"/>
      <c r="X101" s="185"/>
      <c r="Y101" s="485"/>
      <c r="Z101" s="481"/>
      <c r="AA101" s="189"/>
      <c r="AB101" s="481"/>
      <c r="AC101" s="190"/>
      <c r="AD101" s="481"/>
      <c r="AE101" s="185"/>
      <c r="AF101" s="485"/>
      <c r="AG101" s="481"/>
      <c r="AH101" s="189"/>
      <c r="AI101" s="481"/>
      <c r="AJ101" s="190"/>
      <c r="AK101" s="481"/>
      <c r="AL101" s="185"/>
      <c r="AM101" s="485"/>
      <c r="AN101" s="481"/>
      <c r="AO101" s="189"/>
      <c r="AP101" s="481"/>
      <c r="AQ101" s="190"/>
      <c r="AR101" s="481"/>
      <c r="AS101" s="185"/>
      <c r="AT101" s="485"/>
      <c r="AU101" s="481"/>
      <c r="AV101" s="189"/>
      <c r="AW101" s="481"/>
      <c r="AX101" s="190"/>
      <c r="AY101" s="481"/>
      <c r="AZ101" s="185"/>
      <c r="BA101" s="485"/>
      <c r="BB101" s="481"/>
      <c r="BC101" s="189"/>
      <c r="BD101" s="481"/>
      <c r="BE101" s="190"/>
      <c r="BF101" s="481"/>
      <c r="BG101" s="185"/>
      <c r="BH101" s="485"/>
      <c r="BI101" s="481"/>
      <c r="BJ101" s="189"/>
      <c r="BK101" s="481"/>
      <c r="BL101" s="190"/>
      <c r="BM101" s="481"/>
      <c r="BN101" s="185"/>
      <c r="BO101" s="525"/>
      <c r="BP101" s="533"/>
      <c r="BQ101" s="419"/>
      <c r="BR101" s="535"/>
      <c r="BS101" s="420"/>
      <c r="BT101" s="535"/>
      <c r="BU101" s="421"/>
      <c r="BV101" s="536"/>
      <c r="BW101" s="508">
        <f>(Teilnehmerliste!B65)</f>
        <v>0</v>
      </c>
      <c r="BX101" s="547">
        <f>(Teilnehmerliste!C65)</f>
        <v>0</v>
      </c>
    </row>
    <row r="102" spans="1:76" s="307" customFormat="1" ht="18.75" customHeight="1" x14ac:dyDescent="0.2">
      <c r="A102" s="506"/>
      <c r="B102" s="508"/>
      <c r="C102" s="510"/>
      <c r="D102" s="310" t="s">
        <v>151</v>
      </c>
      <c r="E102" s="482"/>
      <c r="F102" s="223"/>
      <c r="G102" s="482"/>
      <c r="H102" s="224"/>
      <c r="I102" s="482"/>
      <c r="J102" s="225"/>
      <c r="K102" s="486"/>
      <c r="L102" s="482"/>
      <c r="M102" s="223"/>
      <c r="N102" s="482"/>
      <c r="O102" s="224"/>
      <c r="P102" s="482"/>
      <c r="Q102" s="225"/>
      <c r="R102" s="512"/>
      <c r="S102" s="482"/>
      <c r="T102" s="223"/>
      <c r="U102" s="482"/>
      <c r="V102" s="224"/>
      <c r="W102" s="482"/>
      <c r="X102" s="225"/>
      <c r="Y102" s="486"/>
      <c r="Z102" s="482"/>
      <c r="AA102" s="223"/>
      <c r="AB102" s="482"/>
      <c r="AC102" s="224"/>
      <c r="AD102" s="482"/>
      <c r="AE102" s="225"/>
      <c r="AF102" s="486"/>
      <c r="AG102" s="482"/>
      <c r="AH102" s="223"/>
      <c r="AI102" s="482"/>
      <c r="AJ102" s="224"/>
      <c r="AK102" s="482"/>
      <c r="AL102" s="225"/>
      <c r="AM102" s="486"/>
      <c r="AN102" s="482"/>
      <c r="AO102" s="223"/>
      <c r="AP102" s="482"/>
      <c r="AQ102" s="224"/>
      <c r="AR102" s="482"/>
      <c r="AS102" s="225"/>
      <c r="AT102" s="486"/>
      <c r="AU102" s="482"/>
      <c r="AV102" s="223"/>
      <c r="AW102" s="482"/>
      <c r="AX102" s="224"/>
      <c r="AY102" s="482"/>
      <c r="AZ102" s="225"/>
      <c r="BA102" s="486"/>
      <c r="BB102" s="482"/>
      <c r="BC102" s="223"/>
      <c r="BD102" s="482"/>
      <c r="BE102" s="224"/>
      <c r="BF102" s="482"/>
      <c r="BG102" s="225"/>
      <c r="BH102" s="486"/>
      <c r="BI102" s="482"/>
      <c r="BJ102" s="223"/>
      <c r="BK102" s="482"/>
      <c r="BL102" s="224"/>
      <c r="BM102" s="482"/>
      <c r="BN102" s="225"/>
      <c r="BO102" s="526"/>
      <c r="BP102" s="534"/>
      <c r="BQ102" s="422"/>
      <c r="BR102" s="482"/>
      <c r="BS102" s="423"/>
      <c r="BT102" s="482"/>
      <c r="BU102" s="424"/>
      <c r="BV102" s="486"/>
      <c r="BW102" s="508"/>
      <c r="BX102" s="547"/>
    </row>
    <row r="103" spans="1:76" s="307" customFormat="1" ht="18.75" customHeight="1" x14ac:dyDescent="0.2">
      <c r="A103" s="506">
        <f>(Teilnehmerliste!A66)</f>
        <v>47</v>
      </c>
      <c r="B103" s="508">
        <f>(Teilnehmerliste!B66)</f>
        <v>0</v>
      </c>
      <c r="C103" s="510">
        <f>(Teilnehmerliste!C66)</f>
        <v>0</v>
      </c>
      <c r="D103" s="312" t="s">
        <v>150</v>
      </c>
      <c r="E103" s="483"/>
      <c r="F103" s="180"/>
      <c r="G103" s="483"/>
      <c r="H103" s="181"/>
      <c r="I103" s="483"/>
      <c r="J103" s="182"/>
      <c r="K103" s="489"/>
      <c r="L103" s="483"/>
      <c r="M103" s="180"/>
      <c r="N103" s="483"/>
      <c r="O103" s="181"/>
      <c r="P103" s="483"/>
      <c r="Q103" s="182"/>
      <c r="R103" s="492"/>
      <c r="S103" s="483"/>
      <c r="T103" s="180"/>
      <c r="U103" s="483"/>
      <c r="V103" s="181"/>
      <c r="W103" s="483"/>
      <c r="X103" s="182"/>
      <c r="Y103" s="489"/>
      <c r="Z103" s="483"/>
      <c r="AA103" s="180"/>
      <c r="AB103" s="483"/>
      <c r="AC103" s="181"/>
      <c r="AD103" s="483"/>
      <c r="AE103" s="182"/>
      <c r="AF103" s="489"/>
      <c r="AG103" s="483"/>
      <c r="AH103" s="180"/>
      <c r="AI103" s="483"/>
      <c r="AJ103" s="181"/>
      <c r="AK103" s="483"/>
      <c r="AL103" s="182"/>
      <c r="AM103" s="489"/>
      <c r="AN103" s="483"/>
      <c r="AO103" s="180"/>
      <c r="AP103" s="483"/>
      <c r="AQ103" s="181"/>
      <c r="AR103" s="483"/>
      <c r="AS103" s="182"/>
      <c r="AT103" s="489"/>
      <c r="AU103" s="483"/>
      <c r="AV103" s="180"/>
      <c r="AW103" s="483"/>
      <c r="AX103" s="181"/>
      <c r="AY103" s="483"/>
      <c r="AZ103" s="182"/>
      <c r="BA103" s="489"/>
      <c r="BB103" s="483"/>
      <c r="BC103" s="180"/>
      <c r="BD103" s="483"/>
      <c r="BE103" s="181"/>
      <c r="BF103" s="483"/>
      <c r="BG103" s="182"/>
      <c r="BH103" s="489"/>
      <c r="BI103" s="483"/>
      <c r="BJ103" s="180"/>
      <c r="BK103" s="483"/>
      <c r="BL103" s="181"/>
      <c r="BM103" s="483"/>
      <c r="BN103" s="182"/>
      <c r="BO103" s="527"/>
      <c r="BP103" s="537"/>
      <c r="BQ103" s="180"/>
      <c r="BR103" s="538"/>
      <c r="BS103" s="181"/>
      <c r="BT103" s="538"/>
      <c r="BU103" s="182"/>
      <c r="BV103" s="539"/>
      <c r="BW103" s="508">
        <f>(Teilnehmerliste!B66)</f>
        <v>0</v>
      </c>
      <c r="BX103" s="547">
        <f>(Teilnehmerliste!C66)</f>
        <v>0</v>
      </c>
    </row>
    <row r="104" spans="1:76" s="307" customFormat="1" ht="18.75" customHeight="1" x14ac:dyDescent="0.2">
      <c r="A104" s="506"/>
      <c r="B104" s="508"/>
      <c r="C104" s="510"/>
      <c r="D104" s="313" t="s">
        <v>151</v>
      </c>
      <c r="E104" s="484"/>
      <c r="F104" s="226"/>
      <c r="G104" s="484"/>
      <c r="H104" s="227"/>
      <c r="I104" s="484"/>
      <c r="J104" s="228"/>
      <c r="K104" s="488"/>
      <c r="L104" s="484"/>
      <c r="M104" s="226"/>
      <c r="N104" s="484"/>
      <c r="O104" s="227"/>
      <c r="P104" s="484"/>
      <c r="Q104" s="228"/>
      <c r="R104" s="513"/>
      <c r="S104" s="484"/>
      <c r="T104" s="226"/>
      <c r="U104" s="484"/>
      <c r="V104" s="227"/>
      <c r="W104" s="484"/>
      <c r="X104" s="228"/>
      <c r="Y104" s="488"/>
      <c r="Z104" s="484"/>
      <c r="AA104" s="226"/>
      <c r="AB104" s="484"/>
      <c r="AC104" s="227"/>
      <c r="AD104" s="484"/>
      <c r="AE104" s="228"/>
      <c r="AF104" s="488"/>
      <c r="AG104" s="484"/>
      <c r="AH104" s="226"/>
      <c r="AI104" s="484"/>
      <c r="AJ104" s="227"/>
      <c r="AK104" s="484"/>
      <c r="AL104" s="228"/>
      <c r="AM104" s="488"/>
      <c r="AN104" s="484"/>
      <c r="AO104" s="226"/>
      <c r="AP104" s="484"/>
      <c r="AQ104" s="227"/>
      <c r="AR104" s="484"/>
      <c r="AS104" s="228"/>
      <c r="AT104" s="488"/>
      <c r="AU104" s="484"/>
      <c r="AV104" s="226"/>
      <c r="AW104" s="484"/>
      <c r="AX104" s="227"/>
      <c r="AY104" s="484"/>
      <c r="AZ104" s="228"/>
      <c r="BA104" s="488"/>
      <c r="BB104" s="484"/>
      <c r="BC104" s="226"/>
      <c r="BD104" s="484"/>
      <c r="BE104" s="227"/>
      <c r="BF104" s="484"/>
      <c r="BG104" s="228"/>
      <c r="BH104" s="488"/>
      <c r="BI104" s="484"/>
      <c r="BJ104" s="226"/>
      <c r="BK104" s="484"/>
      <c r="BL104" s="227"/>
      <c r="BM104" s="484"/>
      <c r="BN104" s="228"/>
      <c r="BO104" s="524"/>
      <c r="BP104" s="532"/>
      <c r="BQ104" s="416"/>
      <c r="BR104" s="484"/>
      <c r="BS104" s="417"/>
      <c r="BT104" s="484"/>
      <c r="BU104" s="418"/>
      <c r="BV104" s="488"/>
      <c r="BW104" s="508"/>
      <c r="BX104" s="547"/>
    </row>
    <row r="105" spans="1:76" s="307" customFormat="1" ht="18.75" customHeight="1" x14ac:dyDescent="0.2">
      <c r="A105" s="506">
        <f>(Teilnehmerliste!A67)</f>
        <v>48</v>
      </c>
      <c r="B105" s="508">
        <f>(Teilnehmerliste!B67)</f>
        <v>0</v>
      </c>
      <c r="C105" s="510">
        <f>(Teilnehmerliste!C67)</f>
        <v>0</v>
      </c>
      <c r="D105" s="309" t="s">
        <v>150</v>
      </c>
      <c r="E105" s="481"/>
      <c r="F105" s="229"/>
      <c r="G105" s="481"/>
      <c r="H105" s="230"/>
      <c r="I105" s="481"/>
      <c r="J105" s="185"/>
      <c r="K105" s="485"/>
      <c r="L105" s="481"/>
      <c r="M105" s="229"/>
      <c r="N105" s="481"/>
      <c r="O105" s="230"/>
      <c r="P105" s="481"/>
      <c r="Q105" s="185"/>
      <c r="R105" s="491"/>
      <c r="S105" s="481"/>
      <c r="T105" s="229"/>
      <c r="U105" s="481"/>
      <c r="V105" s="230"/>
      <c r="W105" s="481"/>
      <c r="X105" s="185"/>
      <c r="Y105" s="485"/>
      <c r="Z105" s="481"/>
      <c r="AA105" s="229"/>
      <c r="AB105" s="481"/>
      <c r="AC105" s="230"/>
      <c r="AD105" s="481"/>
      <c r="AE105" s="185"/>
      <c r="AF105" s="485"/>
      <c r="AG105" s="481"/>
      <c r="AH105" s="229"/>
      <c r="AI105" s="481"/>
      <c r="AJ105" s="230"/>
      <c r="AK105" s="481"/>
      <c r="AL105" s="185"/>
      <c r="AM105" s="485"/>
      <c r="AN105" s="481"/>
      <c r="AO105" s="229"/>
      <c r="AP105" s="481"/>
      <c r="AQ105" s="230"/>
      <c r="AR105" s="481"/>
      <c r="AS105" s="185"/>
      <c r="AT105" s="485"/>
      <c r="AU105" s="481"/>
      <c r="AV105" s="229"/>
      <c r="AW105" s="481"/>
      <c r="AX105" s="230"/>
      <c r="AY105" s="481"/>
      <c r="AZ105" s="185"/>
      <c r="BA105" s="485"/>
      <c r="BB105" s="481"/>
      <c r="BC105" s="229"/>
      <c r="BD105" s="481"/>
      <c r="BE105" s="230"/>
      <c r="BF105" s="481"/>
      <c r="BG105" s="185"/>
      <c r="BH105" s="485"/>
      <c r="BI105" s="481"/>
      <c r="BJ105" s="229"/>
      <c r="BK105" s="481"/>
      <c r="BL105" s="230"/>
      <c r="BM105" s="481"/>
      <c r="BN105" s="185"/>
      <c r="BO105" s="525"/>
      <c r="BP105" s="533"/>
      <c r="BQ105" s="419"/>
      <c r="BR105" s="535"/>
      <c r="BS105" s="420"/>
      <c r="BT105" s="535"/>
      <c r="BU105" s="421"/>
      <c r="BV105" s="536"/>
      <c r="BW105" s="508">
        <f>(Teilnehmerliste!B67)</f>
        <v>0</v>
      </c>
      <c r="BX105" s="547">
        <f>(Teilnehmerliste!C67)</f>
        <v>0</v>
      </c>
    </row>
    <row r="106" spans="1:76" s="307" customFormat="1" ht="18.75" customHeight="1" x14ac:dyDescent="0.2">
      <c r="A106" s="506"/>
      <c r="B106" s="508"/>
      <c r="C106" s="510"/>
      <c r="D106" s="310" t="s">
        <v>151</v>
      </c>
      <c r="E106" s="482"/>
      <c r="F106" s="231"/>
      <c r="G106" s="482"/>
      <c r="H106" s="232"/>
      <c r="I106" s="482"/>
      <c r="J106" s="233"/>
      <c r="K106" s="486"/>
      <c r="L106" s="482"/>
      <c r="M106" s="231"/>
      <c r="N106" s="482"/>
      <c r="O106" s="232"/>
      <c r="P106" s="482"/>
      <c r="Q106" s="233"/>
      <c r="R106" s="512"/>
      <c r="S106" s="482"/>
      <c r="T106" s="231"/>
      <c r="U106" s="482"/>
      <c r="V106" s="232"/>
      <c r="W106" s="482"/>
      <c r="X106" s="233"/>
      <c r="Y106" s="486"/>
      <c r="Z106" s="482"/>
      <c r="AA106" s="231"/>
      <c r="AB106" s="482"/>
      <c r="AC106" s="232"/>
      <c r="AD106" s="482"/>
      <c r="AE106" s="233"/>
      <c r="AF106" s="486"/>
      <c r="AG106" s="482"/>
      <c r="AH106" s="231"/>
      <c r="AI106" s="482"/>
      <c r="AJ106" s="232"/>
      <c r="AK106" s="482"/>
      <c r="AL106" s="233"/>
      <c r="AM106" s="486"/>
      <c r="AN106" s="482"/>
      <c r="AO106" s="231"/>
      <c r="AP106" s="482"/>
      <c r="AQ106" s="232"/>
      <c r="AR106" s="482"/>
      <c r="AS106" s="233"/>
      <c r="AT106" s="486"/>
      <c r="AU106" s="482"/>
      <c r="AV106" s="231"/>
      <c r="AW106" s="482"/>
      <c r="AX106" s="232"/>
      <c r="AY106" s="482"/>
      <c r="AZ106" s="233"/>
      <c r="BA106" s="486"/>
      <c r="BB106" s="482"/>
      <c r="BC106" s="231"/>
      <c r="BD106" s="482"/>
      <c r="BE106" s="232"/>
      <c r="BF106" s="482"/>
      <c r="BG106" s="233"/>
      <c r="BH106" s="486"/>
      <c r="BI106" s="482"/>
      <c r="BJ106" s="231"/>
      <c r="BK106" s="482"/>
      <c r="BL106" s="232"/>
      <c r="BM106" s="482"/>
      <c r="BN106" s="233"/>
      <c r="BO106" s="526"/>
      <c r="BP106" s="534"/>
      <c r="BQ106" s="422"/>
      <c r="BR106" s="482"/>
      <c r="BS106" s="423"/>
      <c r="BT106" s="482"/>
      <c r="BU106" s="424"/>
      <c r="BV106" s="486"/>
      <c r="BW106" s="508"/>
      <c r="BX106" s="547"/>
    </row>
    <row r="107" spans="1:76" s="307" customFormat="1" ht="18.75" customHeight="1" x14ac:dyDescent="0.2">
      <c r="A107" s="506">
        <f>(Teilnehmerliste!A68)</f>
        <v>49</v>
      </c>
      <c r="B107" s="508">
        <f>(Teilnehmerliste!B68)</f>
        <v>0</v>
      </c>
      <c r="C107" s="510">
        <f>(Teilnehmerliste!C68)</f>
        <v>0</v>
      </c>
      <c r="D107" s="312" t="s">
        <v>150</v>
      </c>
      <c r="E107" s="483"/>
      <c r="F107" s="180"/>
      <c r="G107" s="483"/>
      <c r="H107" s="181"/>
      <c r="I107" s="483"/>
      <c r="J107" s="182"/>
      <c r="K107" s="494"/>
      <c r="L107" s="483"/>
      <c r="M107" s="180"/>
      <c r="N107" s="483"/>
      <c r="O107" s="181"/>
      <c r="P107" s="483"/>
      <c r="Q107" s="182"/>
      <c r="R107" s="492"/>
      <c r="S107" s="483"/>
      <c r="T107" s="180"/>
      <c r="U107" s="483"/>
      <c r="V107" s="181"/>
      <c r="W107" s="483"/>
      <c r="X107" s="182"/>
      <c r="Y107" s="494"/>
      <c r="Z107" s="483"/>
      <c r="AA107" s="180"/>
      <c r="AB107" s="483"/>
      <c r="AC107" s="181"/>
      <c r="AD107" s="483"/>
      <c r="AE107" s="182"/>
      <c r="AF107" s="494"/>
      <c r="AG107" s="483"/>
      <c r="AH107" s="180"/>
      <c r="AI107" s="483"/>
      <c r="AJ107" s="181"/>
      <c r="AK107" s="483"/>
      <c r="AL107" s="182"/>
      <c r="AM107" s="494"/>
      <c r="AN107" s="483"/>
      <c r="AO107" s="180"/>
      <c r="AP107" s="483"/>
      <c r="AQ107" s="181"/>
      <c r="AR107" s="483"/>
      <c r="AS107" s="182"/>
      <c r="AT107" s="494"/>
      <c r="AU107" s="483"/>
      <c r="AV107" s="180"/>
      <c r="AW107" s="483"/>
      <c r="AX107" s="181"/>
      <c r="AY107" s="483"/>
      <c r="AZ107" s="182"/>
      <c r="BA107" s="494"/>
      <c r="BB107" s="483"/>
      <c r="BC107" s="180"/>
      <c r="BD107" s="483"/>
      <c r="BE107" s="181"/>
      <c r="BF107" s="483"/>
      <c r="BG107" s="182"/>
      <c r="BH107" s="494"/>
      <c r="BI107" s="483"/>
      <c r="BJ107" s="180"/>
      <c r="BK107" s="483"/>
      <c r="BL107" s="181"/>
      <c r="BM107" s="483"/>
      <c r="BN107" s="182"/>
      <c r="BO107" s="527"/>
      <c r="BP107" s="537"/>
      <c r="BQ107" s="180"/>
      <c r="BR107" s="538"/>
      <c r="BS107" s="181"/>
      <c r="BT107" s="538"/>
      <c r="BU107" s="182"/>
      <c r="BV107" s="539"/>
      <c r="BW107" s="508">
        <f>(Teilnehmerliste!B68)</f>
        <v>0</v>
      </c>
      <c r="BX107" s="547">
        <f>(Teilnehmerliste!C68)</f>
        <v>0</v>
      </c>
    </row>
    <row r="108" spans="1:76" s="307" customFormat="1" ht="18.75" customHeight="1" x14ac:dyDescent="0.2">
      <c r="A108" s="506"/>
      <c r="B108" s="508"/>
      <c r="C108" s="510"/>
      <c r="D108" s="313" t="s">
        <v>151</v>
      </c>
      <c r="E108" s="484"/>
      <c r="F108" s="226"/>
      <c r="G108" s="484"/>
      <c r="H108" s="227"/>
      <c r="I108" s="484"/>
      <c r="J108" s="228"/>
      <c r="K108" s="488"/>
      <c r="L108" s="484"/>
      <c r="M108" s="226"/>
      <c r="N108" s="484"/>
      <c r="O108" s="227"/>
      <c r="P108" s="484"/>
      <c r="Q108" s="228"/>
      <c r="R108" s="513"/>
      <c r="S108" s="484"/>
      <c r="T108" s="226"/>
      <c r="U108" s="484"/>
      <c r="V108" s="227"/>
      <c r="W108" s="484"/>
      <c r="X108" s="228"/>
      <c r="Y108" s="488"/>
      <c r="Z108" s="484"/>
      <c r="AA108" s="226"/>
      <c r="AB108" s="484"/>
      <c r="AC108" s="227"/>
      <c r="AD108" s="484"/>
      <c r="AE108" s="228"/>
      <c r="AF108" s="488"/>
      <c r="AG108" s="484"/>
      <c r="AH108" s="226"/>
      <c r="AI108" s="484"/>
      <c r="AJ108" s="227"/>
      <c r="AK108" s="484"/>
      <c r="AL108" s="228"/>
      <c r="AM108" s="488"/>
      <c r="AN108" s="484"/>
      <c r="AO108" s="226"/>
      <c r="AP108" s="484"/>
      <c r="AQ108" s="227"/>
      <c r="AR108" s="484"/>
      <c r="AS108" s="228"/>
      <c r="AT108" s="488"/>
      <c r="AU108" s="484"/>
      <c r="AV108" s="226"/>
      <c r="AW108" s="484"/>
      <c r="AX108" s="227"/>
      <c r="AY108" s="484"/>
      <c r="AZ108" s="228"/>
      <c r="BA108" s="488"/>
      <c r="BB108" s="484"/>
      <c r="BC108" s="226"/>
      <c r="BD108" s="484"/>
      <c r="BE108" s="227"/>
      <c r="BF108" s="484"/>
      <c r="BG108" s="228"/>
      <c r="BH108" s="488"/>
      <c r="BI108" s="484"/>
      <c r="BJ108" s="226"/>
      <c r="BK108" s="484"/>
      <c r="BL108" s="227"/>
      <c r="BM108" s="484"/>
      <c r="BN108" s="228"/>
      <c r="BO108" s="524"/>
      <c r="BP108" s="532"/>
      <c r="BQ108" s="416"/>
      <c r="BR108" s="484"/>
      <c r="BS108" s="417"/>
      <c r="BT108" s="484"/>
      <c r="BU108" s="418"/>
      <c r="BV108" s="488"/>
      <c r="BW108" s="508"/>
      <c r="BX108" s="547"/>
    </row>
    <row r="109" spans="1:76" s="307" customFormat="1" ht="18.75" customHeight="1" x14ac:dyDescent="0.2">
      <c r="A109" s="506">
        <f>(Teilnehmerliste!A69)</f>
        <v>50</v>
      </c>
      <c r="B109" s="508">
        <f>(Teilnehmerliste!B69)</f>
        <v>0</v>
      </c>
      <c r="C109" s="510">
        <f>(Teilnehmerliste!C69)</f>
        <v>0</v>
      </c>
      <c r="D109" s="309" t="s">
        <v>150</v>
      </c>
      <c r="E109" s="481"/>
      <c r="F109" s="189"/>
      <c r="G109" s="481"/>
      <c r="H109" s="190"/>
      <c r="I109" s="481"/>
      <c r="J109" s="185"/>
      <c r="K109" s="485"/>
      <c r="L109" s="481"/>
      <c r="M109" s="189"/>
      <c r="N109" s="481"/>
      <c r="O109" s="190"/>
      <c r="P109" s="481"/>
      <c r="Q109" s="185"/>
      <c r="R109" s="491"/>
      <c r="S109" s="481"/>
      <c r="T109" s="189"/>
      <c r="U109" s="481"/>
      <c r="V109" s="190"/>
      <c r="W109" s="481"/>
      <c r="X109" s="185"/>
      <c r="Y109" s="485"/>
      <c r="Z109" s="481"/>
      <c r="AA109" s="189"/>
      <c r="AB109" s="481"/>
      <c r="AC109" s="190"/>
      <c r="AD109" s="481"/>
      <c r="AE109" s="185"/>
      <c r="AF109" s="485"/>
      <c r="AG109" s="481"/>
      <c r="AH109" s="189"/>
      <c r="AI109" s="481"/>
      <c r="AJ109" s="190"/>
      <c r="AK109" s="481"/>
      <c r="AL109" s="185"/>
      <c r="AM109" s="485"/>
      <c r="AN109" s="481"/>
      <c r="AO109" s="189"/>
      <c r="AP109" s="481"/>
      <c r="AQ109" s="190"/>
      <c r="AR109" s="481"/>
      <c r="AS109" s="185"/>
      <c r="AT109" s="485"/>
      <c r="AU109" s="481"/>
      <c r="AV109" s="189"/>
      <c r="AW109" s="481"/>
      <c r="AX109" s="190"/>
      <c r="AY109" s="481"/>
      <c r="AZ109" s="185"/>
      <c r="BA109" s="485"/>
      <c r="BB109" s="481"/>
      <c r="BC109" s="189"/>
      <c r="BD109" s="481"/>
      <c r="BE109" s="190"/>
      <c r="BF109" s="481"/>
      <c r="BG109" s="185"/>
      <c r="BH109" s="485"/>
      <c r="BI109" s="481"/>
      <c r="BJ109" s="189"/>
      <c r="BK109" s="481"/>
      <c r="BL109" s="190"/>
      <c r="BM109" s="481"/>
      <c r="BN109" s="185"/>
      <c r="BO109" s="525"/>
      <c r="BP109" s="533"/>
      <c r="BQ109" s="419"/>
      <c r="BR109" s="535"/>
      <c r="BS109" s="420"/>
      <c r="BT109" s="535"/>
      <c r="BU109" s="421"/>
      <c r="BV109" s="536"/>
      <c r="BW109" s="508">
        <f>(Teilnehmerliste!B69)</f>
        <v>0</v>
      </c>
      <c r="BX109" s="547">
        <f>(Teilnehmerliste!C69)</f>
        <v>0</v>
      </c>
    </row>
    <row r="110" spans="1:76" s="307" customFormat="1" ht="18.75" customHeight="1" x14ac:dyDescent="0.2">
      <c r="A110" s="506"/>
      <c r="B110" s="508"/>
      <c r="C110" s="510"/>
      <c r="D110" s="310" t="s">
        <v>151</v>
      </c>
      <c r="E110" s="482"/>
      <c r="F110" s="231"/>
      <c r="G110" s="482"/>
      <c r="H110" s="232"/>
      <c r="I110" s="482"/>
      <c r="J110" s="233"/>
      <c r="K110" s="486"/>
      <c r="L110" s="482"/>
      <c r="M110" s="231"/>
      <c r="N110" s="482"/>
      <c r="O110" s="232"/>
      <c r="P110" s="482"/>
      <c r="Q110" s="233"/>
      <c r="R110" s="512"/>
      <c r="S110" s="482"/>
      <c r="T110" s="231"/>
      <c r="U110" s="482"/>
      <c r="V110" s="232"/>
      <c r="W110" s="482"/>
      <c r="X110" s="233"/>
      <c r="Y110" s="486"/>
      <c r="Z110" s="482"/>
      <c r="AA110" s="231"/>
      <c r="AB110" s="482"/>
      <c r="AC110" s="232"/>
      <c r="AD110" s="482"/>
      <c r="AE110" s="233"/>
      <c r="AF110" s="486"/>
      <c r="AG110" s="482"/>
      <c r="AH110" s="231"/>
      <c r="AI110" s="482"/>
      <c r="AJ110" s="232"/>
      <c r="AK110" s="482"/>
      <c r="AL110" s="233"/>
      <c r="AM110" s="486"/>
      <c r="AN110" s="482"/>
      <c r="AO110" s="231"/>
      <c r="AP110" s="482"/>
      <c r="AQ110" s="232"/>
      <c r="AR110" s="482"/>
      <c r="AS110" s="233"/>
      <c r="AT110" s="486"/>
      <c r="AU110" s="482"/>
      <c r="AV110" s="231"/>
      <c r="AW110" s="482"/>
      <c r="AX110" s="232"/>
      <c r="AY110" s="482"/>
      <c r="AZ110" s="233"/>
      <c r="BA110" s="486"/>
      <c r="BB110" s="482"/>
      <c r="BC110" s="231"/>
      <c r="BD110" s="482"/>
      <c r="BE110" s="232"/>
      <c r="BF110" s="482"/>
      <c r="BG110" s="233"/>
      <c r="BH110" s="486"/>
      <c r="BI110" s="482"/>
      <c r="BJ110" s="231"/>
      <c r="BK110" s="482"/>
      <c r="BL110" s="232"/>
      <c r="BM110" s="482"/>
      <c r="BN110" s="233"/>
      <c r="BO110" s="526"/>
      <c r="BP110" s="534"/>
      <c r="BQ110" s="422"/>
      <c r="BR110" s="482"/>
      <c r="BS110" s="423"/>
      <c r="BT110" s="482"/>
      <c r="BU110" s="424"/>
      <c r="BV110" s="486"/>
      <c r="BW110" s="508"/>
      <c r="BX110" s="547"/>
    </row>
    <row r="111" spans="1:76" s="307" customFormat="1" ht="18.75" customHeight="1" x14ac:dyDescent="0.2">
      <c r="A111" s="506">
        <f>(Teilnehmerliste!A70)</f>
        <v>51</v>
      </c>
      <c r="B111" s="508">
        <f>(Teilnehmerliste!B70)</f>
        <v>0</v>
      </c>
      <c r="C111" s="510">
        <f>(Teilnehmerliste!C70)</f>
        <v>0</v>
      </c>
      <c r="D111" s="312" t="s">
        <v>150</v>
      </c>
      <c r="E111" s="483"/>
      <c r="F111" s="180"/>
      <c r="G111" s="483"/>
      <c r="H111" s="181"/>
      <c r="I111" s="483"/>
      <c r="J111" s="182"/>
      <c r="K111" s="492"/>
      <c r="L111" s="483"/>
      <c r="M111" s="180"/>
      <c r="N111" s="483"/>
      <c r="O111" s="181"/>
      <c r="P111" s="483"/>
      <c r="Q111" s="182"/>
      <c r="R111" s="492"/>
      <c r="S111" s="483"/>
      <c r="T111" s="180"/>
      <c r="U111" s="483"/>
      <c r="V111" s="181"/>
      <c r="W111" s="483"/>
      <c r="X111" s="182"/>
      <c r="Y111" s="492"/>
      <c r="Z111" s="483"/>
      <c r="AA111" s="180"/>
      <c r="AB111" s="483"/>
      <c r="AC111" s="181"/>
      <c r="AD111" s="483"/>
      <c r="AE111" s="182"/>
      <c r="AF111" s="492"/>
      <c r="AG111" s="483"/>
      <c r="AH111" s="180"/>
      <c r="AI111" s="483"/>
      <c r="AJ111" s="181"/>
      <c r="AK111" s="483"/>
      <c r="AL111" s="182"/>
      <c r="AM111" s="492"/>
      <c r="AN111" s="483"/>
      <c r="AO111" s="180"/>
      <c r="AP111" s="483"/>
      <c r="AQ111" s="181"/>
      <c r="AR111" s="483"/>
      <c r="AS111" s="182"/>
      <c r="AT111" s="492"/>
      <c r="AU111" s="483"/>
      <c r="AV111" s="180"/>
      <c r="AW111" s="483"/>
      <c r="AX111" s="181"/>
      <c r="AY111" s="483"/>
      <c r="AZ111" s="182"/>
      <c r="BA111" s="492"/>
      <c r="BB111" s="483"/>
      <c r="BC111" s="180"/>
      <c r="BD111" s="483"/>
      <c r="BE111" s="181"/>
      <c r="BF111" s="483"/>
      <c r="BG111" s="182"/>
      <c r="BH111" s="492"/>
      <c r="BI111" s="483"/>
      <c r="BJ111" s="180"/>
      <c r="BK111" s="483"/>
      <c r="BL111" s="181"/>
      <c r="BM111" s="483"/>
      <c r="BN111" s="182"/>
      <c r="BO111" s="527"/>
      <c r="BP111" s="537"/>
      <c r="BQ111" s="180"/>
      <c r="BR111" s="538"/>
      <c r="BS111" s="181"/>
      <c r="BT111" s="538"/>
      <c r="BU111" s="182"/>
      <c r="BV111" s="539"/>
      <c r="BW111" s="508">
        <f>(Teilnehmerliste!B70)</f>
        <v>0</v>
      </c>
      <c r="BX111" s="547">
        <f>(Teilnehmerliste!C70)</f>
        <v>0</v>
      </c>
    </row>
    <row r="112" spans="1:76" s="307" customFormat="1" ht="18.75" customHeight="1" x14ac:dyDescent="0.2">
      <c r="A112" s="506"/>
      <c r="B112" s="508"/>
      <c r="C112" s="510"/>
      <c r="D112" s="313" t="s">
        <v>151</v>
      </c>
      <c r="E112" s="484"/>
      <c r="F112" s="226"/>
      <c r="G112" s="484"/>
      <c r="H112" s="227"/>
      <c r="I112" s="484"/>
      <c r="J112" s="228"/>
      <c r="K112" s="488"/>
      <c r="L112" s="484"/>
      <c r="M112" s="226"/>
      <c r="N112" s="484"/>
      <c r="O112" s="227"/>
      <c r="P112" s="484"/>
      <c r="Q112" s="228"/>
      <c r="R112" s="513"/>
      <c r="S112" s="484"/>
      <c r="T112" s="226"/>
      <c r="U112" s="484"/>
      <c r="V112" s="227"/>
      <c r="W112" s="484"/>
      <c r="X112" s="228"/>
      <c r="Y112" s="488"/>
      <c r="Z112" s="484"/>
      <c r="AA112" s="226"/>
      <c r="AB112" s="484"/>
      <c r="AC112" s="227"/>
      <c r="AD112" s="484"/>
      <c r="AE112" s="228"/>
      <c r="AF112" s="488"/>
      <c r="AG112" s="484"/>
      <c r="AH112" s="226"/>
      <c r="AI112" s="484"/>
      <c r="AJ112" s="227"/>
      <c r="AK112" s="484"/>
      <c r="AL112" s="228"/>
      <c r="AM112" s="488"/>
      <c r="AN112" s="484"/>
      <c r="AO112" s="226"/>
      <c r="AP112" s="484"/>
      <c r="AQ112" s="227"/>
      <c r="AR112" s="484"/>
      <c r="AS112" s="228"/>
      <c r="AT112" s="488"/>
      <c r="AU112" s="484"/>
      <c r="AV112" s="226"/>
      <c r="AW112" s="484"/>
      <c r="AX112" s="227"/>
      <c r="AY112" s="484"/>
      <c r="AZ112" s="228"/>
      <c r="BA112" s="488"/>
      <c r="BB112" s="484"/>
      <c r="BC112" s="226"/>
      <c r="BD112" s="484"/>
      <c r="BE112" s="227"/>
      <c r="BF112" s="484"/>
      <c r="BG112" s="228"/>
      <c r="BH112" s="488"/>
      <c r="BI112" s="484"/>
      <c r="BJ112" s="226"/>
      <c r="BK112" s="484"/>
      <c r="BL112" s="227"/>
      <c r="BM112" s="484"/>
      <c r="BN112" s="228"/>
      <c r="BO112" s="524"/>
      <c r="BP112" s="532"/>
      <c r="BQ112" s="416"/>
      <c r="BR112" s="484"/>
      <c r="BS112" s="417"/>
      <c r="BT112" s="484"/>
      <c r="BU112" s="418"/>
      <c r="BV112" s="488"/>
      <c r="BW112" s="508"/>
      <c r="BX112" s="547"/>
    </row>
    <row r="113" spans="1:76" s="307" customFormat="1" ht="18.75" customHeight="1" x14ac:dyDescent="0.2">
      <c r="A113" s="506">
        <f>(Teilnehmerliste!A71)</f>
        <v>52</v>
      </c>
      <c r="B113" s="508">
        <f>(Teilnehmerliste!B71)</f>
        <v>0</v>
      </c>
      <c r="C113" s="510">
        <f>(Teilnehmerliste!C71)</f>
        <v>0</v>
      </c>
      <c r="D113" s="309" t="s">
        <v>150</v>
      </c>
      <c r="E113" s="481"/>
      <c r="F113" s="189"/>
      <c r="G113" s="481"/>
      <c r="H113" s="175"/>
      <c r="I113" s="481"/>
      <c r="J113" s="185"/>
      <c r="K113" s="491"/>
      <c r="L113" s="481"/>
      <c r="M113" s="189"/>
      <c r="N113" s="481"/>
      <c r="O113" s="175"/>
      <c r="P113" s="481"/>
      <c r="Q113" s="185"/>
      <c r="R113" s="491"/>
      <c r="S113" s="481"/>
      <c r="T113" s="189"/>
      <c r="U113" s="481"/>
      <c r="V113" s="175"/>
      <c r="W113" s="481"/>
      <c r="X113" s="185"/>
      <c r="Y113" s="491"/>
      <c r="Z113" s="481"/>
      <c r="AA113" s="189"/>
      <c r="AB113" s="481"/>
      <c r="AC113" s="175"/>
      <c r="AD113" s="481"/>
      <c r="AE113" s="185"/>
      <c r="AF113" s="491"/>
      <c r="AG113" s="481"/>
      <c r="AH113" s="189"/>
      <c r="AI113" s="481"/>
      <c r="AJ113" s="175"/>
      <c r="AK113" s="481"/>
      <c r="AL113" s="185"/>
      <c r="AM113" s="491"/>
      <c r="AN113" s="481"/>
      <c r="AO113" s="189"/>
      <c r="AP113" s="481"/>
      <c r="AQ113" s="175"/>
      <c r="AR113" s="481"/>
      <c r="AS113" s="185"/>
      <c r="AT113" s="491"/>
      <c r="AU113" s="481"/>
      <c r="AV113" s="189"/>
      <c r="AW113" s="481"/>
      <c r="AX113" s="175"/>
      <c r="AY113" s="481"/>
      <c r="AZ113" s="185"/>
      <c r="BA113" s="491"/>
      <c r="BB113" s="481"/>
      <c r="BC113" s="189"/>
      <c r="BD113" s="481"/>
      <c r="BE113" s="175"/>
      <c r="BF113" s="481"/>
      <c r="BG113" s="185"/>
      <c r="BH113" s="491"/>
      <c r="BI113" s="481"/>
      <c r="BJ113" s="189"/>
      <c r="BK113" s="481"/>
      <c r="BL113" s="175"/>
      <c r="BM113" s="481"/>
      <c r="BN113" s="185"/>
      <c r="BO113" s="525"/>
      <c r="BP113" s="533"/>
      <c r="BQ113" s="419"/>
      <c r="BR113" s="535"/>
      <c r="BS113" s="420"/>
      <c r="BT113" s="535"/>
      <c r="BU113" s="421"/>
      <c r="BV113" s="536"/>
      <c r="BW113" s="508">
        <f>(Teilnehmerliste!B71)</f>
        <v>0</v>
      </c>
      <c r="BX113" s="547">
        <f>(Teilnehmerliste!C71)</f>
        <v>0</v>
      </c>
    </row>
    <row r="114" spans="1:76" s="307" customFormat="1" ht="18.75" customHeight="1" x14ac:dyDescent="0.2">
      <c r="A114" s="506"/>
      <c r="B114" s="508"/>
      <c r="C114" s="510"/>
      <c r="D114" s="310" t="s">
        <v>151</v>
      </c>
      <c r="E114" s="482"/>
      <c r="F114" s="231"/>
      <c r="G114" s="482"/>
      <c r="H114" s="232"/>
      <c r="I114" s="482"/>
      <c r="J114" s="233"/>
      <c r="K114" s="486"/>
      <c r="L114" s="482"/>
      <c r="M114" s="231"/>
      <c r="N114" s="482"/>
      <c r="O114" s="232"/>
      <c r="P114" s="482"/>
      <c r="Q114" s="233"/>
      <c r="R114" s="512"/>
      <c r="S114" s="482"/>
      <c r="T114" s="231"/>
      <c r="U114" s="482"/>
      <c r="V114" s="232"/>
      <c r="W114" s="482"/>
      <c r="X114" s="233"/>
      <c r="Y114" s="486"/>
      <c r="Z114" s="482"/>
      <c r="AA114" s="231"/>
      <c r="AB114" s="482"/>
      <c r="AC114" s="232"/>
      <c r="AD114" s="482"/>
      <c r="AE114" s="233"/>
      <c r="AF114" s="486"/>
      <c r="AG114" s="482"/>
      <c r="AH114" s="231"/>
      <c r="AI114" s="482"/>
      <c r="AJ114" s="232"/>
      <c r="AK114" s="482"/>
      <c r="AL114" s="233"/>
      <c r="AM114" s="486"/>
      <c r="AN114" s="482"/>
      <c r="AO114" s="231"/>
      <c r="AP114" s="482"/>
      <c r="AQ114" s="232"/>
      <c r="AR114" s="482"/>
      <c r="AS114" s="233"/>
      <c r="AT114" s="486"/>
      <c r="AU114" s="482"/>
      <c r="AV114" s="231"/>
      <c r="AW114" s="482"/>
      <c r="AX114" s="232"/>
      <c r="AY114" s="482"/>
      <c r="AZ114" s="233"/>
      <c r="BA114" s="486"/>
      <c r="BB114" s="482"/>
      <c r="BC114" s="231"/>
      <c r="BD114" s="482"/>
      <c r="BE114" s="232"/>
      <c r="BF114" s="482"/>
      <c r="BG114" s="233"/>
      <c r="BH114" s="486"/>
      <c r="BI114" s="482"/>
      <c r="BJ114" s="231"/>
      <c r="BK114" s="482"/>
      <c r="BL114" s="232"/>
      <c r="BM114" s="482"/>
      <c r="BN114" s="233"/>
      <c r="BO114" s="526"/>
      <c r="BP114" s="534"/>
      <c r="BQ114" s="422"/>
      <c r="BR114" s="482"/>
      <c r="BS114" s="423"/>
      <c r="BT114" s="482"/>
      <c r="BU114" s="424"/>
      <c r="BV114" s="486"/>
      <c r="BW114" s="508"/>
      <c r="BX114" s="547"/>
    </row>
    <row r="115" spans="1:76" s="307" customFormat="1" ht="18.75" customHeight="1" x14ac:dyDescent="0.2">
      <c r="A115" s="506">
        <f>(Teilnehmerliste!A72)</f>
        <v>53</v>
      </c>
      <c r="B115" s="508">
        <f>(Teilnehmerliste!B72)</f>
        <v>0</v>
      </c>
      <c r="C115" s="510">
        <f>(Teilnehmerliste!C72)</f>
        <v>0</v>
      </c>
      <c r="D115" s="312" t="s">
        <v>150</v>
      </c>
      <c r="E115" s="483"/>
      <c r="F115" s="180"/>
      <c r="G115" s="483"/>
      <c r="H115" s="181"/>
      <c r="I115" s="483"/>
      <c r="J115" s="182"/>
      <c r="K115" s="492"/>
      <c r="L115" s="483"/>
      <c r="M115" s="180"/>
      <c r="N115" s="483"/>
      <c r="O115" s="181"/>
      <c r="P115" s="483"/>
      <c r="Q115" s="182"/>
      <c r="R115" s="492"/>
      <c r="S115" s="483"/>
      <c r="T115" s="180"/>
      <c r="U115" s="483"/>
      <c r="V115" s="181"/>
      <c r="W115" s="483"/>
      <c r="X115" s="182"/>
      <c r="Y115" s="492"/>
      <c r="Z115" s="483"/>
      <c r="AA115" s="180"/>
      <c r="AB115" s="483"/>
      <c r="AC115" s="181"/>
      <c r="AD115" s="483"/>
      <c r="AE115" s="182"/>
      <c r="AF115" s="492"/>
      <c r="AG115" s="483"/>
      <c r="AH115" s="180"/>
      <c r="AI115" s="483"/>
      <c r="AJ115" s="181"/>
      <c r="AK115" s="483"/>
      <c r="AL115" s="182"/>
      <c r="AM115" s="492"/>
      <c r="AN115" s="483"/>
      <c r="AO115" s="180"/>
      <c r="AP115" s="483"/>
      <c r="AQ115" s="181"/>
      <c r="AR115" s="483"/>
      <c r="AS115" s="182"/>
      <c r="AT115" s="492"/>
      <c r="AU115" s="483"/>
      <c r="AV115" s="180"/>
      <c r="AW115" s="483"/>
      <c r="AX115" s="181"/>
      <c r="AY115" s="483"/>
      <c r="AZ115" s="182"/>
      <c r="BA115" s="492"/>
      <c r="BB115" s="483"/>
      <c r="BC115" s="180"/>
      <c r="BD115" s="483"/>
      <c r="BE115" s="181"/>
      <c r="BF115" s="483"/>
      <c r="BG115" s="182"/>
      <c r="BH115" s="492"/>
      <c r="BI115" s="483"/>
      <c r="BJ115" s="180"/>
      <c r="BK115" s="483"/>
      <c r="BL115" s="181"/>
      <c r="BM115" s="483"/>
      <c r="BN115" s="182"/>
      <c r="BO115" s="527"/>
      <c r="BP115" s="537"/>
      <c r="BQ115" s="180"/>
      <c r="BR115" s="538"/>
      <c r="BS115" s="181"/>
      <c r="BT115" s="538"/>
      <c r="BU115" s="182"/>
      <c r="BV115" s="539"/>
      <c r="BW115" s="508">
        <f>(Teilnehmerliste!B72)</f>
        <v>0</v>
      </c>
      <c r="BX115" s="547">
        <f>(Teilnehmerliste!C72)</f>
        <v>0</v>
      </c>
    </row>
    <row r="116" spans="1:76" s="307" customFormat="1" ht="18.75" customHeight="1" x14ac:dyDescent="0.2">
      <c r="A116" s="506"/>
      <c r="B116" s="508"/>
      <c r="C116" s="510"/>
      <c r="D116" s="313" t="s">
        <v>151</v>
      </c>
      <c r="E116" s="484"/>
      <c r="F116" s="226"/>
      <c r="G116" s="484"/>
      <c r="H116" s="227"/>
      <c r="I116" s="484"/>
      <c r="J116" s="228"/>
      <c r="K116" s="488"/>
      <c r="L116" s="484"/>
      <c r="M116" s="226"/>
      <c r="N116" s="484"/>
      <c r="O116" s="227"/>
      <c r="P116" s="484"/>
      <c r="Q116" s="228"/>
      <c r="R116" s="513"/>
      <c r="S116" s="484"/>
      <c r="T116" s="226"/>
      <c r="U116" s="484"/>
      <c r="V116" s="227"/>
      <c r="W116" s="484"/>
      <c r="X116" s="228"/>
      <c r="Y116" s="488"/>
      <c r="Z116" s="484"/>
      <c r="AA116" s="226"/>
      <c r="AB116" s="484"/>
      <c r="AC116" s="227"/>
      <c r="AD116" s="484"/>
      <c r="AE116" s="228"/>
      <c r="AF116" s="488"/>
      <c r="AG116" s="484"/>
      <c r="AH116" s="226"/>
      <c r="AI116" s="484"/>
      <c r="AJ116" s="227"/>
      <c r="AK116" s="484"/>
      <c r="AL116" s="228"/>
      <c r="AM116" s="488"/>
      <c r="AN116" s="484"/>
      <c r="AO116" s="226"/>
      <c r="AP116" s="484"/>
      <c r="AQ116" s="227"/>
      <c r="AR116" s="484"/>
      <c r="AS116" s="228"/>
      <c r="AT116" s="488"/>
      <c r="AU116" s="484"/>
      <c r="AV116" s="226"/>
      <c r="AW116" s="484"/>
      <c r="AX116" s="227"/>
      <c r="AY116" s="484"/>
      <c r="AZ116" s="228"/>
      <c r="BA116" s="488"/>
      <c r="BB116" s="484"/>
      <c r="BC116" s="226"/>
      <c r="BD116" s="484"/>
      <c r="BE116" s="227"/>
      <c r="BF116" s="484"/>
      <c r="BG116" s="228"/>
      <c r="BH116" s="488"/>
      <c r="BI116" s="484"/>
      <c r="BJ116" s="226"/>
      <c r="BK116" s="484"/>
      <c r="BL116" s="227"/>
      <c r="BM116" s="484"/>
      <c r="BN116" s="228"/>
      <c r="BO116" s="524"/>
      <c r="BP116" s="532"/>
      <c r="BQ116" s="416"/>
      <c r="BR116" s="484"/>
      <c r="BS116" s="417"/>
      <c r="BT116" s="484"/>
      <c r="BU116" s="418"/>
      <c r="BV116" s="488"/>
      <c r="BW116" s="508"/>
      <c r="BX116" s="547"/>
    </row>
    <row r="117" spans="1:76" s="307" customFormat="1" ht="18.75" customHeight="1" x14ac:dyDescent="0.2">
      <c r="A117" s="506">
        <f>(Teilnehmerliste!A73)</f>
        <v>54</v>
      </c>
      <c r="B117" s="508">
        <f>(Teilnehmerliste!B73)</f>
        <v>0</v>
      </c>
      <c r="C117" s="510">
        <f>(Teilnehmerliste!C73)</f>
        <v>0</v>
      </c>
      <c r="D117" s="309" t="s">
        <v>150</v>
      </c>
      <c r="E117" s="481"/>
      <c r="F117" s="189"/>
      <c r="G117" s="481"/>
      <c r="H117" s="190"/>
      <c r="I117" s="481"/>
      <c r="J117" s="185"/>
      <c r="K117" s="491"/>
      <c r="L117" s="481"/>
      <c r="M117" s="189"/>
      <c r="N117" s="481"/>
      <c r="O117" s="190"/>
      <c r="P117" s="481"/>
      <c r="Q117" s="185"/>
      <c r="R117" s="491"/>
      <c r="S117" s="481"/>
      <c r="T117" s="189"/>
      <c r="U117" s="481"/>
      <c r="V117" s="190"/>
      <c r="W117" s="481"/>
      <c r="X117" s="185"/>
      <c r="Y117" s="491"/>
      <c r="Z117" s="481"/>
      <c r="AA117" s="189"/>
      <c r="AB117" s="481"/>
      <c r="AC117" s="190"/>
      <c r="AD117" s="481"/>
      <c r="AE117" s="185"/>
      <c r="AF117" s="491"/>
      <c r="AG117" s="481"/>
      <c r="AH117" s="189"/>
      <c r="AI117" s="481"/>
      <c r="AJ117" s="190"/>
      <c r="AK117" s="481"/>
      <c r="AL117" s="185"/>
      <c r="AM117" s="491"/>
      <c r="AN117" s="481"/>
      <c r="AO117" s="189"/>
      <c r="AP117" s="481"/>
      <c r="AQ117" s="190"/>
      <c r="AR117" s="481"/>
      <c r="AS117" s="185"/>
      <c r="AT117" s="491"/>
      <c r="AU117" s="481"/>
      <c r="AV117" s="189"/>
      <c r="AW117" s="481"/>
      <c r="AX117" s="190"/>
      <c r="AY117" s="481"/>
      <c r="AZ117" s="185"/>
      <c r="BA117" s="491"/>
      <c r="BB117" s="481"/>
      <c r="BC117" s="189"/>
      <c r="BD117" s="481"/>
      <c r="BE117" s="190"/>
      <c r="BF117" s="481"/>
      <c r="BG117" s="185"/>
      <c r="BH117" s="491"/>
      <c r="BI117" s="481"/>
      <c r="BJ117" s="189"/>
      <c r="BK117" s="481"/>
      <c r="BL117" s="190"/>
      <c r="BM117" s="481"/>
      <c r="BN117" s="185"/>
      <c r="BO117" s="525"/>
      <c r="BP117" s="533"/>
      <c r="BQ117" s="419"/>
      <c r="BR117" s="535"/>
      <c r="BS117" s="420"/>
      <c r="BT117" s="535"/>
      <c r="BU117" s="421"/>
      <c r="BV117" s="536"/>
      <c r="BW117" s="508">
        <f>(Teilnehmerliste!B73)</f>
        <v>0</v>
      </c>
      <c r="BX117" s="547">
        <f>(Teilnehmerliste!C73)</f>
        <v>0</v>
      </c>
    </row>
    <row r="118" spans="1:76" s="307" customFormat="1" ht="18.75" customHeight="1" x14ac:dyDescent="0.2">
      <c r="A118" s="506"/>
      <c r="B118" s="508"/>
      <c r="C118" s="510"/>
      <c r="D118" s="310" t="s">
        <v>151</v>
      </c>
      <c r="E118" s="482"/>
      <c r="F118" s="231"/>
      <c r="G118" s="482"/>
      <c r="H118" s="232"/>
      <c r="I118" s="482"/>
      <c r="J118" s="233"/>
      <c r="K118" s="486"/>
      <c r="L118" s="482"/>
      <c r="M118" s="231"/>
      <c r="N118" s="482"/>
      <c r="O118" s="232"/>
      <c r="P118" s="482"/>
      <c r="Q118" s="233"/>
      <c r="R118" s="512"/>
      <c r="S118" s="482"/>
      <c r="T118" s="231"/>
      <c r="U118" s="482"/>
      <c r="V118" s="232"/>
      <c r="W118" s="482"/>
      <c r="X118" s="233"/>
      <c r="Y118" s="486"/>
      <c r="Z118" s="482"/>
      <c r="AA118" s="231"/>
      <c r="AB118" s="482"/>
      <c r="AC118" s="232"/>
      <c r="AD118" s="482"/>
      <c r="AE118" s="233"/>
      <c r="AF118" s="486"/>
      <c r="AG118" s="482"/>
      <c r="AH118" s="231"/>
      <c r="AI118" s="482"/>
      <c r="AJ118" s="232"/>
      <c r="AK118" s="482"/>
      <c r="AL118" s="233"/>
      <c r="AM118" s="486"/>
      <c r="AN118" s="482"/>
      <c r="AO118" s="231"/>
      <c r="AP118" s="482"/>
      <c r="AQ118" s="232"/>
      <c r="AR118" s="482"/>
      <c r="AS118" s="233"/>
      <c r="AT118" s="486"/>
      <c r="AU118" s="482"/>
      <c r="AV118" s="231"/>
      <c r="AW118" s="482"/>
      <c r="AX118" s="232"/>
      <c r="AY118" s="482"/>
      <c r="AZ118" s="233"/>
      <c r="BA118" s="486"/>
      <c r="BB118" s="482"/>
      <c r="BC118" s="231"/>
      <c r="BD118" s="482"/>
      <c r="BE118" s="232"/>
      <c r="BF118" s="482"/>
      <c r="BG118" s="233"/>
      <c r="BH118" s="486"/>
      <c r="BI118" s="482"/>
      <c r="BJ118" s="231"/>
      <c r="BK118" s="482"/>
      <c r="BL118" s="232"/>
      <c r="BM118" s="482"/>
      <c r="BN118" s="233"/>
      <c r="BO118" s="526"/>
      <c r="BP118" s="534"/>
      <c r="BQ118" s="422"/>
      <c r="BR118" s="482"/>
      <c r="BS118" s="423"/>
      <c r="BT118" s="482"/>
      <c r="BU118" s="424"/>
      <c r="BV118" s="486"/>
      <c r="BW118" s="508"/>
      <c r="BX118" s="547"/>
    </row>
    <row r="119" spans="1:76" s="307" customFormat="1" ht="18.75" customHeight="1" x14ac:dyDescent="0.2">
      <c r="A119" s="506">
        <f>(Teilnehmerliste!A74)</f>
        <v>55</v>
      </c>
      <c r="B119" s="508">
        <f>(Teilnehmerliste!B74)</f>
        <v>0</v>
      </c>
      <c r="C119" s="510">
        <f>(Teilnehmerliste!C74)</f>
        <v>0</v>
      </c>
      <c r="D119" s="312" t="s">
        <v>150</v>
      </c>
      <c r="E119" s="483"/>
      <c r="F119" s="180"/>
      <c r="G119" s="483"/>
      <c r="H119" s="181"/>
      <c r="I119" s="483"/>
      <c r="J119" s="182"/>
      <c r="K119" s="492"/>
      <c r="L119" s="483"/>
      <c r="M119" s="180"/>
      <c r="N119" s="483"/>
      <c r="O119" s="181"/>
      <c r="P119" s="483"/>
      <c r="Q119" s="182"/>
      <c r="R119" s="492"/>
      <c r="S119" s="483"/>
      <c r="T119" s="180"/>
      <c r="U119" s="483"/>
      <c r="V119" s="181"/>
      <c r="W119" s="483"/>
      <c r="X119" s="182"/>
      <c r="Y119" s="492"/>
      <c r="Z119" s="483"/>
      <c r="AA119" s="180"/>
      <c r="AB119" s="483"/>
      <c r="AC119" s="181"/>
      <c r="AD119" s="483"/>
      <c r="AE119" s="182"/>
      <c r="AF119" s="492"/>
      <c r="AG119" s="483"/>
      <c r="AH119" s="180"/>
      <c r="AI119" s="483"/>
      <c r="AJ119" s="181"/>
      <c r="AK119" s="483"/>
      <c r="AL119" s="182"/>
      <c r="AM119" s="492"/>
      <c r="AN119" s="483"/>
      <c r="AO119" s="180"/>
      <c r="AP119" s="483"/>
      <c r="AQ119" s="181"/>
      <c r="AR119" s="483"/>
      <c r="AS119" s="182"/>
      <c r="AT119" s="492"/>
      <c r="AU119" s="483"/>
      <c r="AV119" s="180"/>
      <c r="AW119" s="483"/>
      <c r="AX119" s="181"/>
      <c r="AY119" s="483"/>
      <c r="AZ119" s="182"/>
      <c r="BA119" s="492"/>
      <c r="BB119" s="483"/>
      <c r="BC119" s="180"/>
      <c r="BD119" s="483"/>
      <c r="BE119" s="181"/>
      <c r="BF119" s="483"/>
      <c r="BG119" s="182"/>
      <c r="BH119" s="492"/>
      <c r="BI119" s="483"/>
      <c r="BJ119" s="180"/>
      <c r="BK119" s="483"/>
      <c r="BL119" s="181"/>
      <c r="BM119" s="483"/>
      <c r="BN119" s="182"/>
      <c r="BO119" s="527"/>
      <c r="BP119" s="537"/>
      <c r="BQ119" s="180"/>
      <c r="BR119" s="538"/>
      <c r="BS119" s="181"/>
      <c r="BT119" s="538"/>
      <c r="BU119" s="182"/>
      <c r="BV119" s="539"/>
      <c r="BW119" s="508">
        <f>(Teilnehmerliste!B74)</f>
        <v>0</v>
      </c>
      <c r="BX119" s="547">
        <f>(Teilnehmerliste!C74)</f>
        <v>0</v>
      </c>
    </row>
    <row r="120" spans="1:76" s="307" customFormat="1" ht="18.75" customHeight="1" thickBot="1" x14ac:dyDescent="0.25">
      <c r="A120" s="507"/>
      <c r="B120" s="509"/>
      <c r="C120" s="511"/>
      <c r="D120" s="314" t="s">
        <v>151</v>
      </c>
      <c r="E120" s="497"/>
      <c r="F120" s="234"/>
      <c r="G120" s="497"/>
      <c r="H120" s="235"/>
      <c r="I120" s="497"/>
      <c r="J120" s="236"/>
      <c r="K120" s="493"/>
      <c r="L120" s="497"/>
      <c r="M120" s="234"/>
      <c r="N120" s="497"/>
      <c r="O120" s="235"/>
      <c r="P120" s="497"/>
      <c r="Q120" s="236"/>
      <c r="R120" s="493"/>
      <c r="S120" s="497"/>
      <c r="T120" s="234"/>
      <c r="U120" s="497"/>
      <c r="V120" s="235"/>
      <c r="W120" s="497"/>
      <c r="X120" s="236"/>
      <c r="Y120" s="493"/>
      <c r="Z120" s="497"/>
      <c r="AA120" s="234"/>
      <c r="AB120" s="497"/>
      <c r="AC120" s="235"/>
      <c r="AD120" s="497"/>
      <c r="AE120" s="236"/>
      <c r="AF120" s="493"/>
      <c r="AG120" s="497"/>
      <c r="AH120" s="234"/>
      <c r="AI120" s="497"/>
      <c r="AJ120" s="235"/>
      <c r="AK120" s="497"/>
      <c r="AL120" s="236"/>
      <c r="AM120" s="493"/>
      <c r="AN120" s="497"/>
      <c r="AO120" s="234"/>
      <c r="AP120" s="497"/>
      <c r="AQ120" s="235"/>
      <c r="AR120" s="497"/>
      <c r="AS120" s="236"/>
      <c r="AT120" s="493"/>
      <c r="AU120" s="497"/>
      <c r="AV120" s="234"/>
      <c r="AW120" s="497"/>
      <c r="AX120" s="235"/>
      <c r="AY120" s="497"/>
      <c r="AZ120" s="236"/>
      <c r="BA120" s="493"/>
      <c r="BB120" s="497"/>
      <c r="BC120" s="234"/>
      <c r="BD120" s="497"/>
      <c r="BE120" s="235"/>
      <c r="BF120" s="497"/>
      <c r="BG120" s="236"/>
      <c r="BH120" s="493"/>
      <c r="BI120" s="497"/>
      <c r="BJ120" s="234"/>
      <c r="BK120" s="497"/>
      <c r="BL120" s="235"/>
      <c r="BM120" s="497"/>
      <c r="BN120" s="236"/>
      <c r="BO120" s="528"/>
      <c r="BP120" s="540"/>
      <c r="BQ120" s="425"/>
      <c r="BR120" s="541"/>
      <c r="BS120" s="426"/>
      <c r="BT120" s="541"/>
      <c r="BU120" s="427"/>
      <c r="BV120" s="542"/>
      <c r="BW120" s="548"/>
      <c r="BX120" s="549"/>
    </row>
    <row r="121" spans="1:76" s="328" customFormat="1" ht="16.5" customHeight="1" x14ac:dyDescent="0.2">
      <c r="B121" s="328" t="s">
        <v>45</v>
      </c>
      <c r="C121" s="496" t="s">
        <v>152</v>
      </c>
      <c r="D121" s="496"/>
      <c r="E121" s="479">
        <f>COUNTA(E11:E120)</f>
        <v>0</v>
      </c>
      <c r="F121" s="405">
        <f>(F11+F13+F15+F17+F19+F21+F23+F25+F27+F29+F31+F33+F35+F37+F39+F41+F43+F45+F47+F49+F51+F53+F55+F57+F59+F61+F63+F65+F67+F69+F71+F73+F75+F77+F79+F81+F83+F85+F87+F89+F91+F93+F95+F97+F99+F101+F103+F105+F107+F109+F111+F113+F115+F117+F119)</f>
        <v>0</v>
      </c>
      <c r="G121" s="479">
        <f>COUNTA(G11:G120)</f>
        <v>0</v>
      </c>
      <c r="H121" s="405">
        <f>(H11+H13+H15+H17+H19+H21+H23+H25+H27+H29+H31+H33+H35+H37+H39+H41+H43+H45+H47+H49+H51+H53+H55+H57+H59+H61+H63+H65+H67+H69+H71+H73+H75+H77+H79+H81+H83+H85+H87+H89+H91+H93+H95+H97+H99+H101+H103+H105+H107+H109+H111+H113+H115+H117+H119)</f>
        <v>0</v>
      </c>
      <c r="I121" s="479">
        <f>COUNTA(I11:I120)</f>
        <v>0</v>
      </c>
      <c r="J121" s="405">
        <f>(J11+J13+J15+J17+J19+J21+J23+J25+J27+J29+J31+J33+J35+J37+J39+J41+J43+J45+J47+J49+J51+J53+J55+J57+J59+J61+J63+J65+J67+J69+J71+J73+J75+J77+J79+J81+J83+J85+J87+J89+J91+J93+J95+J97+J99+J101+J103+J105+J107+J109+J111+J113+J115+J117+J119)</f>
        <v>0</v>
      </c>
      <c r="K121" s="479" t="e" cm="1" vm="1">
        <f t="array" aca="1" ref="K121" ca="1">(K11:K120)</f>
        <v>#VALUE!</v>
      </c>
      <c r="L121" s="479">
        <f>COUNTA(L11:L120)</f>
        <v>0</v>
      </c>
      <c r="M121" s="405">
        <f>(M11+M13+M15+M17+M19+M21+M23+M25+M27+M29+M31+M33+M35+M37+M39+M41+M43+M45+M47+M49+M51+M53+M55+M57+M59+M61+M63+M65+M67+M69+M71+M73+M75+M77+M79+M81+M83+M85+M87+M89+M91+M93+M95+M97+M99+M101+M103+M105+M107+M109+M111+M113+M115+M117+M119)</f>
        <v>0</v>
      </c>
      <c r="N121" s="479">
        <f>COUNTA(N11:N120)</f>
        <v>0</v>
      </c>
      <c r="O121" s="405">
        <f>(O11+O13+O15+O17+O19+O21+O23+O25+O27+O29+O31+O33+O35+O37+O39+O41+O43+O45+O47+O49+O51+O53+O55+O57+O59+O61+O63+O65+O67+O69+O71+O73+O75+O77+O79+O81+O83+O85+O87+O89+O91+O93+O95+O97+O99+O101+O103+O105+O107+O109+O111+O113+O115+O117+O119)</f>
        <v>0</v>
      </c>
      <c r="P121" s="479">
        <f>COUNTA(P11:P120)</f>
        <v>0</v>
      </c>
      <c r="Q121" s="405">
        <f>(Q11+Q13+Q15+Q17+Q19+Q21+Q23+Q25+Q27+Q29+Q31+Q33+Q35+Q37+Q39+Q41+Q43+Q45+Q47+Q49+Q51+Q53+Q55+Q57+Q59+Q61+Q63+Q65+Q67+Q69+Q71+Q73+Q75+Q77+Q79+Q81+Q83+Q85+Q87+Q89+Q91+Q93+Q95+Q97+Q99+Q101+Q103+Q105+Q107+Q109+Q111+Q113+Q115+Q117+Q119)</f>
        <v>0</v>
      </c>
      <c r="R121" s="479" t="e" cm="1" vm="1">
        <f t="array" aca="1" ref="R121" ca="1">(R11:R120)</f>
        <v>#VALUE!</v>
      </c>
      <c r="S121" s="479">
        <f>COUNTA(S11:S120)</f>
        <v>0</v>
      </c>
      <c r="T121" s="405">
        <f>(T11+T13+T15+T17+T19+T21+T23+T25+T27+T29+T31+T33+T35+T37+T39+T41+T43+T45+T47+T49+T51+T53+T55+T57+T59+T61+T63+T65+T67+T69+T71+T73+T75+T77+T79+T81+T83+T85+T87+T89+T91+T93+T95+T97+T99+T101+T103+T105+T107+T109+T111+T113+T115+T117+T119)</f>
        <v>0</v>
      </c>
      <c r="U121" s="479">
        <f>COUNTA(U11:U120)</f>
        <v>0</v>
      </c>
      <c r="V121" s="405">
        <f>(V11+V13+V15+V17+V19+V21+V23+V25+V27+V29+V31+V33+V35+V37+V39+V41+V43+V45+V47+V49+V51+V53+V55+V57+V59+V61+V63+V65+V67+V69+V71+V73+V75+V77+V79+V81+V83+V85+V87+V89+V91+V93+V95+V97+V99+V101+V103+V105+V107+V109+V111+V113+V115+V117+V119)</f>
        <v>0</v>
      </c>
      <c r="W121" s="479">
        <f>COUNTA(W11:W120)</f>
        <v>0</v>
      </c>
      <c r="X121" s="405">
        <f>(X11+X13+X15+X17+X19+X21+X23+X25+X27+X29+X31+X33+X35+X37+X39+X41+X43+X45+X47+X49+X51+X53+X55+X57+X59+X61+X63+X65+X67+X69+X71+X73+X75+X77+X79+X81+X83+X85+X87+X89+X91+X93+X95+X97+X99+X101+X103+X105+X107+X109+X111+X113+X115+X117+X119)</f>
        <v>0</v>
      </c>
      <c r="Y121" s="479" t="e" cm="1" vm="1">
        <f t="array" aca="1" ref="Y121" ca="1">(Y11:Y120)</f>
        <v>#VALUE!</v>
      </c>
      <c r="Z121" s="479">
        <f>COUNTA(Z11:Z120)</f>
        <v>0</v>
      </c>
      <c r="AA121" s="405">
        <f>(AA11+AA13+AA15+AA17+AA19+AA21+AA23+AA25+AA27+AA29+AA31+AA33+AA35+AA37+AA39+AA41+AA43+AA45+AA47+AA49+AA51+AA53+AA55+AA57+AA59+AA61+AA63+AA65+AA67+AA69+AA71+AA73+AA75+AA77+AA79+AA81+AA83+AA85+AA87+AA89+AA91+AA93+AA95+AA97+AA99+AA101+AA103+AA105+AA107+AA109+AA111+AA113+AA115+AA117+AA119)</f>
        <v>0</v>
      </c>
      <c r="AB121" s="479">
        <f>COUNTA(AB11:AB120)</f>
        <v>0</v>
      </c>
      <c r="AC121" s="405">
        <f>(AC11+AC13+AC15+AC17+AC19+AC21+AC23+AC25+AC27+AC29+AC31+AC33+AC35+AC37+AC39+AC41+AC43+AC45+AC47+AC49+AC51+AC53+AC55+AC57+AC59+AC61+AC63+AC65+AC67+AC69+AC71+AC73+AC75+AC77+AC79+AC81+AC83+AC85+AC87+AC89+AC91+AC93+AC95+AC97+AC99+AC101+AC103+AC105+AC107+AC109+AC111+AC113+AC115+AC117+AC119)</f>
        <v>0</v>
      </c>
      <c r="AD121" s="479">
        <f>COUNTA(AD11:AD120)</f>
        <v>0</v>
      </c>
      <c r="AE121" s="405">
        <f>(AE11+AE13+AE15+AE17+AE19+AE21+AE23+AE25+AE27+AE29+AE31+AE33+AE35+AE37+AE39+AE41+AE43+AE45+AE47+AE49+AE51+AE53+AE55+AE57+AE59+AE61+AE63+AE65+AE67+AE69+AE71+AE73+AE75+AE77+AE79+AE81+AE83+AE85+AE87+AE89+AE91+AE93+AE95+AE97+AE99+AE101+AE103+AE105+AE107+AE109+AE111+AE113+AE115+AE117+AE119)</f>
        <v>0</v>
      </c>
      <c r="AF121" s="479" t="e" cm="1" vm="1">
        <f t="array" aca="1" ref="AF121" ca="1">(AF11:AF120)</f>
        <v>#VALUE!</v>
      </c>
      <c r="AG121" s="479">
        <f>COUNTA(AG11:AG120)</f>
        <v>0</v>
      </c>
      <c r="AH121" s="405">
        <f>(AH11+AH13+AH15+AH17+AH19+AH21+AH23+AH25+AH27+AH29+AH31+AH33+AH35+AH37+AH39+AH41+AH43+AH45+AH47+AH49+AH51+AH53+AH55+AH57+AH59+AH61+AH63+AH65+AH67+AH69+AH71+AH73+AH75+AH77+AH79+AH81+AH83+AH85+AH87+AH89+AH91+AH93+AH95+AH97+AH99+AH101+AH103+AH105+AH107+AH109+AH111+AH113+AH115+AH117+AH119)</f>
        <v>0</v>
      </c>
      <c r="AI121" s="479">
        <f>COUNTA(AI11:AI120)</f>
        <v>0</v>
      </c>
      <c r="AJ121" s="405">
        <f>(AJ11+AJ13+AJ15+AJ17+AJ19+AJ21+AJ23+AJ25+AJ27+AJ29+AJ31+AJ33+AJ35+AJ37+AJ39+AJ41+AJ43+AJ45+AJ47+AJ49+AJ51+AJ53+AJ55+AJ57+AJ59+AJ61+AJ63+AJ65+AJ67+AJ69+AJ71+AJ73+AJ75+AJ77+AJ79+AJ81+AJ83+AJ85+AJ87+AJ89+AJ91+AJ93+AJ95+AJ97+AJ99+AJ101+AJ103+AJ105+AJ107+AJ109+AJ111+AJ113+AJ115+AJ117+AJ119)</f>
        <v>0</v>
      </c>
      <c r="AK121" s="479">
        <f>COUNTA(AK11:AK120)</f>
        <v>0</v>
      </c>
      <c r="AL121" s="405">
        <f>(AL11+AL13+AL15+AL17+AL19+AL21+AL23+AL25+AL27+AL29+AL31+AL33+AL35+AL37+AL39+AL41+AL43+AL45+AL47+AL49+AL51+AL53+AL55+AL57+AL59+AL61+AL63+AL65+AL67+AL69+AL71+AL73+AL75+AL77+AL79+AL81+AL83+AL85+AL87+AL89+AL91+AL93+AL95+AL97+AL99+AL101+AL103+AL105+AL107+AL109+AL111+AL113+AL115+AL117+AL119)</f>
        <v>0</v>
      </c>
      <c r="AM121" s="479" t="e" cm="1" vm="1">
        <f t="array" aca="1" ref="AM121" ca="1">(AM11:AM120)</f>
        <v>#VALUE!</v>
      </c>
      <c r="AN121" s="479">
        <f>COUNTA(AN11:AN120)</f>
        <v>0</v>
      </c>
      <c r="AO121" s="405">
        <f>(AO11+AO13+AO15+AO17+AO19+AO21+AO23+AO25+AO27+AO29+AO31+AO33+AO35+AO37+AO39+AO41+AO43+AO45+AO47+AO49+AO51+AO53+AO55+AO57+AO59+AO61+AO63+AO65+AO67+AO69+AO71+AO73+AO75+AO77+AO79+AO81+AO83+AO85+AO87+AO89+AO91+AO93+AO95+AO97+AO99+AO101+AO103+AO105+AO107+AO109+AO111+AO113+AO115+AO117+AO119)</f>
        <v>0</v>
      </c>
      <c r="AP121" s="479">
        <f>COUNTA(AP11:AP120)</f>
        <v>0</v>
      </c>
      <c r="AQ121" s="405">
        <f>(AQ11+AQ13+AQ15+AQ17+AQ19+AQ21+AQ23+AQ25+AQ27+AQ29+AQ31+AQ33+AQ35+AQ37+AQ39+AQ41+AQ43+AQ45+AQ47+AQ49+AQ51+AQ53+AQ55+AQ57+AQ59+AQ61+AQ63+AQ65+AQ67+AQ69+AQ71+AQ73+AQ75+AQ77+AQ79+AQ81+AQ83+AQ85+AQ87+AQ89+AQ91+AQ93+AQ95+AQ97+AQ99+AQ101+AQ103+AQ105+AQ107+AQ109+AQ111+AQ113+AQ115+AQ117+AQ119)</f>
        <v>0</v>
      </c>
      <c r="AR121" s="479">
        <f>COUNTA(AR11:AR120)</f>
        <v>0</v>
      </c>
      <c r="AS121" s="405">
        <f>(AS11+AS13+AS15+AS17+AS19+AS21+AS23+AS25+AS27+AS29+AS31+AS33+AS35+AS37+AS39+AS41+AS43+AS45+AS47+AS49+AS51+AS53+AS55+AS57+AS59+AS61+AS63+AS65+AS67+AS69+AS71+AS73+AS75+AS77+AS79+AS81+AS83+AS85+AS87+AS89+AS91+AS93+AS95+AS97+AS99+AS101+AS103+AS105+AS107+AS109+AS111+AS113+AS115+AS117+AS119)</f>
        <v>0</v>
      </c>
      <c r="AT121" s="479" t="e" cm="1" vm="1">
        <f t="array" aca="1" ref="AT121" ca="1">(AT11:AT120)</f>
        <v>#VALUE!</v>
      </c>
      <c r="AU121" s="479">
        <f>COUNTA(AU11:AU120)</f>
        <v>0</v>
      </c>
      <c r="AV121" s="405">
        <f>(AV11+AV13+AV15+AV17+AV19+AV21+AV23+AV25+AV27+AV29+AV31+AV33+AV35+AV37+AV39+AV41+AV43+AV45+AV47+AV49+AV51+AV53+AV55+AV57+AV59+AV61+AV63+AV65+AV67+AV69+AV71+AV73+AV75+AV77+AV79+AV81+AV83+AV85+AV87+AV89+AV91+AV93+AV95+AV97+AV99+AV101+AV103+AV105+AV107+AV109+AV111+AV113+AV115+AV117+AV119)</f>
        <v>0</v>
      </c>
      <c r="AW121" s="479">
        <f>COUNTA(AW11:AW120)</f>
        <v>0</v>
      </c>
      <c r="AX121" s="405">
        <f>(AX11+AX13+AX15+AX17+AX19+AX21+AX23+AX25+AX27+AX29+AX31+AX33+AX35+AX37+AX39+AX41+AX43+AX45+AX47+AX49+AX51+AX53+AX55+AX57+AX59+AX61+AX63+AX65+AX67+AX69+AX71+AX73+AX75+AX77+AX79+AX81+AX83+AX85+AX87+AX89+AX91+AX93+AX95+AX97+AX99+AX101+AX103+AX105+AX107+AX109+AX111+AX113+AX115+AX117+AX119)</f>
        <v>0</v>
      </c>
      <c r="AY121" s="479">
        <f>COUNTA(AY11:AY120)</f>
        <v>0</v>
      </c>
      <c r="AZ121" s="405">
        <f>(AZ11+AZ13+AZ15+AZ17+AZ19+AZ21+AZ23+AZ25+AZ27+AZ29+AZ31+AZ33+AZ35+AZ37+AZ39+AZ41+AZ43+AZ45+AZ47+AZ49+AZ51+AZ53+AZ55+AZ57+AZ59+AZ61+AZ63+AZ65+AZ67+AZ69+AZ71+AZ73+AZ75+AZ77+AZ79+AZ81+AZ83+AZ85+AZ87+AZ89+AZ91+AZ93+AZ95+AZ97+AZ99+AZ101+AZ103+AZ105+AZ107+AZ109+AZ111+AZ113+AZ115+AZ117+AZ119)</f>
        <v>0</v>
      </c>
      <c r="BA121" s="479" t="e" cm="1" vm="1">
        <f t="array" aca="1" ref="BA121" ca="1">(BA11:BA120)</f>
        <v>#VALUE!</v>
      </c>
      <c r="BB121" s="479">
        <f>COUNTA(BB11:BB120)</f>
        <v>0</v>
      </c>
      <c r="BC121" s="405">
        <f>(BC11+BC13+BC15+BC17+BC19+BC21+BC23+BC25+BC27+BC29+BC31+BC33+BC35+BC37+BC39+BC41+BC43+BC45+BC47+BC49+BC51+BC53+BC55+BC57+BC59+BC61+BC63+BC65+BC67+BC69+BC71+BC73+BC75+BC77+BC79+BC81+BC83+BC85+BC87+BC89+BC91+BC93+BC95+BC97+BC99+BC101+BC103+BC105+BC107+BC109+BC111+BC113+BC115+BC117+BC119)</f>
        <v>0</v>
      </c>
      <c r="BD121" s="479">
        <f>COUNTA(BD11:BD120)</f>
        <v>0</v>
      </c>
      <c r="BE121" s="405">
        <f>(BE11+BE13+BE15+BE17+BE19+BE21+BE23+BE25+BE27+BE29+BE31+BE33+BE35+BE37+BE39+BE41+BE43+BE45+BE47+BE49+BE51+BE53+BE55+BE57+BE59+BE61+BE63+BE65+BE67+BE69+BE71+BE73+BE75+BE77+BE79+BE81+BE83+BE85+BE87+BE89+BE91+BE93+BE95+BE97+BE99+BE101+BE103+BE105+BE107+BE109+BE111+BE113+BE115+BE117+BE119)</f>
        <v>0</v>
      </c>
      <c r="BF121" s="479">
        <f>COUNTA(BF11:BF120)</f>
        <v>0</v>
      </c>
      <c r="BG121" s="405">
        <f>(BG11+BG13+BG15+BG17+BG19+BG21+BG23+BG25+BG27+BG29+BG31+BG33+BG35+BG37+BG39+BG41+BG43+BG45+BG47+BG49+BG51+BG53+BG55+BG57+BG59+BG61+BG63+BG65+BG67+BG69+BG71+BG73+BG75+BG77+BG79+BG81+BG83+BG85+BG87+BG89+BG91+BG93+BG95+BG97+BG99+BG101+BG103+BG105+BG107+BG109+BG111+BG113+BG115+BG117+BG119)</f>
        <v>0</v>
      </c>
      <c r="BH121" s="479" t="e" cm="1" vm="1">
        <f t="array" aca="1" ref="BH121" ca="1">(BH11:BH120)</f>
        <v>#VALUE!</v>
      </c>
      <c r="BI121" s="479">
        <f>COUNTA(BI11:BI120)</f>
        <v>0</v>
      </c>
      <c r="BJ121" s="405">
        <f>(BJ11+BJ13+BJ15+BJ17+BJ19+BJ21+BJ23+BJ25+BJ27+BJ29+BJ31+BJ33+BJ35+BJ37+BJ39+BJ41+BJ43+BJ45+BJ47+BJ49+BJ51+BJ53+BJ55+BJ57+BJ59+BJ61+BJ63+BJ65+BJ67+BJ69+BJ71+BJ73+BJ75+BJ77+BJ79+BJ81+BJ83+BJ85+BJ87+BJ89+BJ91+BJ93+BJ95+BJ97+BJ99+BJ101+BJ103+BJ105+BJ107+BJ109+BJ111+BJ113+BJ115+BJ117+BJ119)</f>
        <v>0</v>
      </c>
      <c r="BK121" s="479">
        <f>COUNTA(BK11:BK120)</f>
        <v>0</v>
      </c>
      <c r="BL121" s="405">
        <f>(BL11+BL13+BL15+BL17+BL19+BL21+BL23+BL25+BL27+BL29+BL31+BL33+BL35+BL37+BL39+BL41+BL43+BL45+BL47+BL49+BL51+BL53+BL55+BL57+BL59+BL61+BL63+BL65+BL67+BL69+BL71+BL73+BL75+BL77+BL79+BL81+BL83+BL85+BL87+BL89+BL91+BL93+BL95+BL97+BL99+BL101+BL103+BL105+BL107+BL109+BL111+BL113+BL115+BL117+BL119)</f>
        <v>0</v>
      </c>
      <c r="BM121" s="479">
        <f>COUNTA(BM11:BM120)</f>
        <v>0</v>
      </c>
      <c r="BN121" s="405">
        <f>(BN11+BN13+BN15+BN17+BN19+BN21+BN23+BN25+BN27+BN29+BN31+BN33+BN35+BN37+BN39+BN41+BN43+BN45+BN47+BN49+BN51+BN53+BN55+BN57+BN59+BN61+BN63+BN65+BN67+BN69+BN71+BN73+BN75+BN77+BN79+BN81+BN83+BN85+BN87+BN89+BN91+BN93+BN95+BN97+BN99+BN101+BN103+BN105+BN107+BN109+BN111+BN113+BN115+BN117+BN119)</f>
        <v>0</v>
      </c>
      <c r="BO121" s="479" t="e" cm="1" vm="1">
        <f t="array" aca="1" ref="BO121" ca="1">(BO11:BO120)</f>
        <v>#VALUE!</v>
      </c>
      <c r="BP121" s="495"/>
      <c r="BQ121" s="405"/>
      <c r="BR121" s="495"/>
      <c r="BS121" s="405"/>
      <c r="BT121" s="495"/>
      <c r="BU121" s="405"/>
      <c r="BV121" s="495"/>
    </row>
    <row r="122" spans="1:76" s="328" customFormat="1" x14ac:dyDescent="0.2">
      <c r="C122" s="496" t="s">
        <v>153</v>
      </c>
      <c r="D122" s="496"/>
      <c r="E122" s="480"/>
      <c r="F122" s="405">
        <f>(F12+F14+F16+F18+F20+F22+F24+F26+F28+F30+F32+F34+F36+F38+F40+F42+F44+F46+F48+F50+F52+F54+F56+F58+F60+F62+F64+F66+F68+F70+F72+F74+F76+F78+F80+F82+F84+F86+F88+F90+F92+F94+F96+F98+F100+F102+F104+F106+F108+F110+F112+F114+F116+F118+F120)</f>
        <v>0</v>
      </c>
      <c r="G122" s="480"/>
      <c r="H122" s="405">
        <f>(H12+H14+H16+H18+H20+H22+H24+H26+H28+H30+H32+H34+H36+H38+H40+H42+H44+H46+H48+H50+H52+H54+H56+H58+H60+H62+H64+H66+H68+H70+H72+H74+H76+H78+H80+H82+H84+H86+H88+H90+H92+H94+H96+H98+H100+H102+H104+H106+H108+H110+H112+H114+H116+H118+H120)</f>
        <v>0</v>
      </c>
      <c r="I122" s="480"/>
      <c r="J122" s="405">
        <f>(J12+J14+J16+J18+J20+J22+J24+J26+J28+J30+J32+J34+J36+J38+J40+J42+J44+J46+J48+J50+J52+J54+J56+J58+J60+J62+J64+J66+J68+J70+J72+J74+J76+J78+J80+J82+J84+J86+J88+J90+J92+J94+J96+J98+J100+J102+J104+J106+J108+J110+J112+J114+J116+J118+J120)</f>
        <v>0</v>
      </c>
      <c r="K122" s="480"/>
      <c r="L122" s="480"/>
      <c r="M122" s="405">
        <f>(M12+M14+M16+M18+M20+M22+M24+M26+M28+M30+M32+M34+M36+M38+M40+M42+M44+M46+M48+M50+M52+M54+M56+M58+M60+M62+M64+M66+M68+M70+M72+M74+M76+M78+M80+M82+M84+M86+M88+M90+M92+M94+M96+M98+M100+M102+M104+M106+M108+M110+M112+M114+M116+M118+M120)</f>
        <v>0</v>
      </c>
      <c r="N122" s="480"/>
      <c r="O122" s="405">
        <f>(O12+O14+O16+O18+O20+O22+O24+O26+O28+O30+O32+O34+O36+O38+O40+O42+O44+O46+O48+O50+O52+O54+O56+O58+O60+O62+O64+O66+O68+O70+O72+O74+O76+O78+O80+O82+O84+O86+O88+O90+O92+O94+O96+O98+O100+O102+O104+O106+O108+O110+O112+O114+O116+O118+O120)</f>
        <v>0</v>
      </c>
      <c r="P122" s="480"/>
      <c r="Q122" s="405">
        <f>(Q12+Q14+Q16+Q18+Q20+Q22+Q24+Q26+Q28+Q30+Q32+Q34+Q36+Q38+Q40+Q42+Q44+Q46+Q48+Q50+Q52+Q54+Q56+Q58+Q60+Q62+Q64+Q66+Q68+Q70+Q72+Q74+Q76+Q78+Q80+Q82+Q84+Q86+Q88+Q90+Q92+Q94+Q96+Q98+Q100+Q102+Q104+Q106+Q108+Q110+Q112+Q114+Q116+Q118+Q120)</f>
        <v>0</v>
      </c>
      <c r="R122" s="495"/>
      <c r="S122" s="480"/>
      <c r="T122" s="405">
        <f>(T12+T14+T16+T18+T20+T22+T24+T26+T28+T30+T32+T34+T36+T38+T40+T42+T44+T46+T48+T50+T52+T54+T56+T58+T60+T62+T64+T66+T68+T70+T72+T74+T76+T78+T80+T82+T84+T86+T88+T90+T92+T94+T96+T98+T100+T102+T104+T106+T108+T110+T112+T114+T116+T118+T120)</f>
        <v>0</v>
      </c>
      <c r="U122" s="480"/>
      <c r="V122" s="405">
        <f>(V12+V14+V16+V18+V20+V22+V24+V26+V28+V30+V32+V34+V36+V38+V40+V42+V44+V46+V48+V50+V52+V54+V56+V58+V60+V62+V64+V66+V68+V70+V72+V74+V76+V78+V80+V82+V84+V86+V88+V90+V92+V94+V96+V98+V100+V102+V104+V106+V108+V110+V112+V114+V116+V118+V120)</f>
        <v>0</v>
      </c>
      <c r="W122" s="480"/>
      <c r="X122" s="405">
        <f>(X12+X14+X16+X18+X20+X22+X24+X26+X28+X30+X32+X34+X36+X38+X40+X42+X44+X46+X48+X50+X52+X54+X56+X58+X60+X62+X64+X66+X68+X70+X72+X74+X76+X78+X80+X82+X84+X86+X88+X90+X92+X94+X96+X98+X100+X102+X104+X106+X108+X110+X112+X114+X116+X118+X120)</f>
        <v>0</v>
      </c>
      <c r="Y122" s="480"/>
      <c r="Z122" s="480"/>
      <c r="AA122" s="405">
        <f>(AA12+AA14+AA16+AA18+AA20+AA22+AA24+AA26+AA28+AA30+AA32+AA34+AA36+AA38+AA40+AA42+AA44+AA46+AA48+AA50+AA52+AA54+AA56+AA58+AA60+AA62+AA64+AA66+AA68+AA70+AA72+AA74+AA76+AA78+AA80+AA82+AA84+AA86+AA88+AA90+AA92+AA94+AA96+AA98+AA100+AA102+AA104+AA106+AA108+AA110+AA112+AA114+AA116+AA118+AA120)</f>
        <v>0</v>
      </c>
      <c r="AB122" s="480"/>
      <c r="AC122" s="405">
        <f>(AC12+AC14+AC16+AC18+AC20+AC22+AC24+AC26+AC28+AC30+AC32+AC34+AC36+AC38+AC40+AC42+AC44+AC46+AC48+AC50+AC52+AC54+AC56+AC58+AC60+AC62+AC64+AC66+AC68+AC70+AC72+AC74+AC76+AC78+AC80+AC82+AC84+AC86+AC88+AC90+AC92+AC94+AC96+AC98+AC100+AC102+AC104+AC106+AC108+AC110+AC112+AC114+AC116+AC118+AC120)</f>
        <v>0</v>
      </c>
      <c r="AD122" s="480"/>
      <c r="AE122" s="405">
        <f>(AE12+AE14+AE16+AE18+AE20+AE22+AE24+AE26+AE28+AE30+AE32+AE34+AE36+AE38+AE40+AE42+AE44+AE46+AE48+AE50+AE52+AE54+AE56+AE58+AE60+AE62+AE64+AE66+AE68+AE70+AE72+AE74+AE76+AE78+AE80+AE82+AE84+AE86+AE88+AE90+AE92+AE94+AE96+AE98+AE100+AE102+AE104+AE106+AE108+AE110+AE112+AE114+AE116+AE118+AE120)</f>
        <v>0</v>
      </c>
      <c r="AF122" s="480"/>
      <c r="AG122" s="480"/>
      <c r="AH122" s="405">
        <f>(AH12+AH14+AH16+AH18+AH20+AH22+AH24+AH26+AH28+AH30+AH32+AH34+AH36+AH38+AH40+AH42+AH44+AH46+AH48+AH50+AH52+AH54+AH56+AH58+AH60+AH62+AH64+AH66+AH68+AH70+AH72+AH74+AH76+AH78+AH80+AH82+AH84+AH86+AH88+AH90+AH92+AH94+AH96+AH98+AH100+AH102+AH104+AH106+AH108+AH110+AH112+AH114+AH116+AH118+AH120)</f>
        <v>0</v>
      </c>
      <c r="AI122" s="480"/>
      <c r="AJ122" s="405">
        <f>(AJ12+AJ14+AJ16+AJ18+AJ20+AJ22+AJ24+AJ26+AJ28+AJ30+AJ32+AJ34+AJ36+AJ38+AJ40+AJ42+AJ44+AJ46+AJ48+AJ50+AJ52+AJ54+AJ56+AJ58+AJ60+AJ62+AJ64+AJ66+AJ68+AJ70+AJ72+AJ74+AJ76+AJ78+AJ80+AJ82+AJ84+AJ86+AJ88+AJ90+AJ92+AJ94+AJ96+AJ98+AJ100+AJ102+AJ104+AJ106+AJ108+AJ110+AJ112+AJ114+AJ116+AJ118+AJ120)</f>
        <v>0</v>
      </c>
      <c r="AK122" s="480"/>
      <c r="AL122" s="405">
        <f>(AL12+AL14+AL16+AL18+AL20+AL22+AL24+AL26+AL28+AL30+AL32+AL34+AL36+AL38+AL40+AL42+AL44+AL46+AL48+AL50+AL52+AL54+AL56+AL58+AL60+AL62+AL64+AL66+AL68+AL70+AL72+AL74+AL76+AL78+AL80+AL82+AL84+AL86+AL88+AL90+AL92+AL94+AL96+AL98+AL100+AL102+AL104+AL106+AL108+AL110+AL112+AL114+AL116+AL118+AL120)</f>
        <v>0</v>
      </c>
      <c r="AM122" s="480"/>
      <c r="AN122" s="480"/>
      <c r="AO122" s="405">
        <f>(AO12+AO14+AO16+AO18+AO20+AO22+AO24+AO26+AO28+AO30+AO32+AO34+AO36+AO38+AO40+AO42+AO44+AO46+AO48+AO50+AO52+AO54+AO56+AO58+AO60+AO62+AO64+AO66+AO68+AO70+AO72+AO74+AO76+AO78+AO80+AO82+AO84+AO86+AO88+AO90+AO92+AO94+AO96+AO98+AO100+AO102+AO104+AO106+AO108+AO110+AO112+AO114+AO116+AO118+AO120)</f>
        <v>0</v>
      </c>
      <c r="AP122" s="480"/>
      <c r="AQ122" s="405">
        <f>(AQ12+AQ14+AQ16+AQ18+AQ20+AQ22+AQ24+AQ26+AQ28+AQ30+AQ32+AQ34+AQ36+AQ38+AQ40+AQ42+AQ44+AQ46+AQ48+AQ50+AQ52+AQ54+AQ56+AQ58+AQ60+AQ62+AQ64+AQ66+AQ68+AQ70+AQ72+AQ74+AQ76+AQ78+AQ80+AQ82+AQ84+AQ86+AQ88+AQ90+AQ92+AQ94+AQ96+AQ98+AQ100+AQ102+AQ104+AQ106+AQ108+AQ110+AQ112+AQ114+AQ116+AQ118+AQ120)</f>
        <v>0</v>
      </c>
      <c r="AR122" s="480"/>
      <c r="AS122" s="405">
        <f>(AS12+AS14+AS16+AS18+AS20+AS22+AS24+AS26+AS28+AS30+AS32+AS34+AS36+AS38+AS40+AS42+AS44+AS46+AS48+AS50+AS52+AS54+AS56+AS58+AS60+AS62+AS64+AS66+AS68+AS70+AS72+AS74+AS76+AS78+AS80+AS82+AS84+AS86+AS88+AS90+AS92+AS94+AS96+AS98+AS100+AS102+AS104+AS106+AS108+AS110+AS112+AS114+AS116+AS118+AS120)</f>
        <v>0</v>
      </c>
      <c r="AT122" s="480"/>
      <c r="AU122" s="480"/>
      <c r="AV122" s="405">
        <f>(AV12+AV14+AV16+AV18+AV20+AV22+AV24+AV26+AV28+AV30+AV32+AV34+AV36+AV38+AV40+AV42+AV44+AV46+AV48+AV50+AV52+AV54+AV56+AV58+AV60+AV62+AV64+AV66+AV68+AV70+AV72+AV74+AV76+AV78+AV80+AV82+AV84+AV86+AV88+AV90+AV92+AV94+AV96+AV98+AV100+AV102+AV104+AV106+AV108+AV110+AV112+AV114+AV116+AV118+AV120)</f>
        <v>0</v>
      </c>
      <c r="AW122" s="480"/>
      <c r="AX122" s="405">
        <f>(AX12+AX14+AX16+AX18+AX20+AX22+AX24+AX26+AX28+AX30+AX32+AX34+AX36+AX38+AX40+AX42+AX44+AX46+AX48+AX50+AX52+AX54+AX56+AX58+AX60+AX62+AX64+AX66+AX68+AX70+AX72+AX74+AX76+AX78+AX80+AX82+AX84+AX86+AX88+AX90+AX92+AX94+AX96+AX98+AX100+AX102+AX104+AX106+AX108+AX110+AX112+AX114+AX116+AX118+AX120)</f>
        <v>0</v>
      </c>
      <c r="AY122" s="480"/>
      <c r="AZ122" s="405">
        <f>(AZ12+AZ14+AZ16+AZ18+AZ20+AZ22+AZ24+AZ26+AZ28+AZ30+AZ32+AZ34+AZ36+AZ38+AZ40+AZ42+AZ44+AZ46+AZ48+AZ50+AZ52+AZ54+AZ56+AZ58+AZ60+AZ62+AZ64+AZ66+AZ68+AZ70+AZ72+AZ74+AZ76+AZ78+AZ80+AZ82+AZ84+AZ86+AZ88+AZ90+AZ92+AZ94+AZ96+AZ98+AZ100+AZ102+AZ104+AZ106+AZ108+AZ110+AZ112+AZ114+AZ116+AZ118+AZ120)</f>
        <v>0</v>
      </c>
      <c r="BA122" s="480"/>
      <c r="BB122" s="480"/>
      <c r="BC122" s="405">
        <f>(BC12+BC14+BC16+BC18+BC20+BC22+BC24+BC26+BC28+BC30+BC32+BC34+BC36+BC38+BC40+BC42+BC44+BC46+BC48+BC50+BC52+BC54+BC56+BC58+BC60+BC62+BC64+BC66+BC68+BC70+BC72+BC74+BC76+BC78+BC80+BC82+BC84+BC86+BC88+BC90+BC92+BC94+BC96+BC98+BC100+BC102+BC104+BC106+BC108+BC110+BC112+BC114+BC116+BC118+BC120)</f>
        <v>0</v>
      </c>
      <c r="BD122" s="480"/>
      <c r="BE122" s="405">
        <f>(BE12+BE14+BE16+BE18+BE20+BE22+BE24+BE26+BE28+BE30+BE32+BE34+BE36+BE38+BE40+BE42+BE44+BE46+BE48+BE50+BE52+BE54+BE56+BE58+BE60+BE62+BE64+BE66+BE68+BE70+BE72+BE74+BE76+BE78+BE80+BE82+BE84+BE86+BE88+BE90+BE92+BE94+BE96+BE98+BE100+BE102+BE104+BE106+BE108+BE110+BE112+BE114+BE116+BE118+BE120)</f>
        <v>0</v>
      </c>
      <c r="BF122" s="480"/>
      <c r="BG122" s="405">
        <f>(BG12+BG14+BG16+BG18+BG20+BG22+BG24+BG26+BG28+BG30+BG32+BG34+BG36+BG38+BG40+BG42+BG44+BG46+BG48+BG50+BG52+BG54+BG56+BG58+BG60+BG62+BG64+BG66+BG68+BG70+BG72+BG74+BG76+BG78+BG80+BG82+BG84+BG86+BG88+BG90+BG92+BG94+BG96+BG98+BG100+BG102+BG104+BG106+BG108+BG110+BG112+BG114+BG116+BG118+BG120)</f>
        <v>0</v>
      </c>
      <c r="BH122" s="480"/>
      <c r="BI122" s="480"/>
      <c r="BJ122" s="405">
        <f>(BJ12+BJ14+BJ16+BJ18+BJ20+BJ22+BJ24+BJ26+BJ28+BJ30+BJ32+BJ34+BJ36+BJ38+BJ40+BJ42+BJ44+BJ46+BJ48+BJ50+BJ52+BJ54+BJ56+BJ58+BJ60+BJ62+BJ64+BJ66+BJ68+BJ70+BJ72+BJ74+BJ76+BJ78+BJ80+BJ82+BJ84+BJ86+BJ88+BJ90+BJ92+BJ94+BJ96+BJ98+BJ100+BJ102+BJ104+BJ106+BJ108+BJ110+BJ112+BJ114+BJ116+BJ118+BJ120)</f>
        <v>0</v>
      </c>
      <c r="BK122" s="480"/>
      <c r="BL122" s="405">
        <f>(BL12+BL14+BL16+BL18+BL20+BL22+BL24+BL26+BL28+BL30+BL32+BL34+BL36+BL38+BL40+BL42+BL44+BL46+BL48+BL50+BL52+BL54+BL56+BL58+BL60+BL62+BL64+BL66+BL68+BL70+BL72+BL74+BL76+BL78+BL80+BL82+BL84+BL86+BL88+BL90+BL92+BL94+BL96+BL98+BL100+BL102+BL104+BL106+BL108+BL110+BL112+BL114+BL116+BL118+BL120)</f>
        <v>0</v>
      </c>
      <c r="BM122" s="480"/>
      <c r="BN122" s="405">
        <f>(BN12+BN14+BN16+BN18+BN20+BN22+BN24+BN26+BN28+BN30+BN32+BN34+BN36+BN38+BN40+BN42+BN44+BN46+BN48+BN50+BN52+BN54+BN56+BN58+BN60+BN62+BN64+BN66+BN68+BN70+BN72+BN74+BN76+BN78+BN80+BN82+BN84+BN86+BN88+BN90+BN92+BN94+BN96+BN98+BN100+BN102+BN104+BN106+BN108+BN110+BN112+BN114+BN116+BN118+BN120)</f>
        <v>0</v>
      </c>
      <c r="BO122" s="480"/>
      <c r="BP122" s="480"/>
      <c r="BQ122" s="405"/>
      <c r="BR122" s="480"/>
      <c r="BS122" s="405"/>
      <c r="BT122" s="480"/>
      <c r="BU122" s="405"/>
      <c r="BV122" s="480"/>
    </row>
  </sheetData>
  <sheetProtection algorithmName="SHA-512" hashValue="Hgv0Nb4pEgblVG9hp1fr0u/EFdATvdtu6DbbSIGXXuPQkYKzEHQusEhjRN0rhw93ibXcEL+HtNrLubiuwI86AQ==" saltValue="Fi2kNZCktfLltmDkgzahKg==" spinCount="100000" sheet="1" objects="1" scenarios="1"/>
  <mergeCells count="2571">
    <mergeCell ref="BW119:BW120"/>
    <mergeCell ref="BX119:BX120"/>
    <mergeCell ref="BW101:BW102"/>
    <mergeCell ref="BX101:BX102"/>
    <mergeCell ref="BW103:BW104"/>
    <mergeCell ref="BX103:BX104"/>
    <mergeCell ref="BW105:BW106"/>
    <mergeCell ref="BX105:BX106"/>
    <mergeCell ref="BW107:BW108"/>
    <mergeCell ref="BX107:BX108"/>
    <mergeCell ref="BW109:BW110"/>
    <mergeCell ref="BX109:BX110"/>
    <mergeCell ref="BW111:BW112"/>
    <mergeCell ref="BX111:BX112"/>
    <mergeCell ref="BW113:BW114"/>
    <mergeCell ref="BX113:BX114"/>
    <mergeCell ref="BW115:BW116"/>
    <mergeCell ref="BX115:BX116"/>
    <mergeCell ref="BW117:BW118"/>
    <mergeCell ref="BX117:BX118"/>
    <mergeCell ref="BW83:BW84"/>
    <mergeCell ref="BX83:BX84"/>
    <mergeCell ref="BW85:BW86"/>
    <mergeCell ref="BX85:BX86"/>
    <mergeCell ref="BW87:BW88"/>
    <mergeCell ref="BX87:BX88"/>
    <mergeCell ref="BW89:BW90"/>
    <mergeCell ref="BX89:BX90"/>
    <mergeCell ref="BW91:BW92"/>
    <mergeCell ref="BX91:BX92"/>
    <mergeCell ref="BW93:BW94"/>
    <mergeCell ref="BX93:BX94"/>
    <mergeCell ref="BW95:BW96"/>
    <mergeCell ref="BX95:BX96"/>
    <mergeCell ref="BW97:BW98"/>
    <mergeCell ref="BX97:BX98"/>
    <mergeCell ref="BW99:BW100"/>
    <mergeCell ref="BX99:BX100"/>
    <mergeCell ref="BW65:BW66"/>
    <mergeCell ref="BX65:BX66"/>
    <mergeCell ref="BW67:BW68"/>
    <mergeCell ref="BX67:BX68"/>
    <mergeCell ref="BW69:BW70"/>
    <mergeCell ref="BX69:BX70"/>
    <mergeCell ref="BW71:BW72"/>
    <mergeCell ref="BX71:BX72"/>
    <mergeCell ref="BW73:BW74"/>
    <mergeCell ref="BX73:BX74"/>
    <mergeCell ref="BW75:BW76"/>
    <mergeCell ref="BX75:BX76"/>
    <mergeCell ref="BW77:BW78"/>
    <mergeCell ref="BX77:BX78"/>
    <mergeCell ref="BW79:BW80"/>
    <mergeCell ref="BX79:BX80"/>
    <mergeCell ref="BW81:BW82"/>
    <mergeCell ref="BX81:BX82"/>
    <mergeCell ref="BW47:BW48"/>
    <mergeCell ref="BX47:BX48"/>
    <mergeCell ref="BW49:BW50"/>
    <mergeCell ref="BX49:BX50"/>
    <mergeCell ref="BW51:BW52"/>
    <mergeCell ref="BX51:BX52"/>
    <mergeCell ref="BW53:BW54"/>
    <mergeCell ref="BX53:BX54"/>
    <mergeCell ref="BW55:BW56"/>
    <mergeCell ref="BX55:BX56"/>
    <mergeCell ref="BW57:BW58"/>
    <mergeCell ref="BX57:BX58"/>
    <mergeCell ref="BW59:BW60"/>
    <mergeCell ref="BX59:BX60"/>
    <mergeCell ref="BW61:BW62"/>
    <mergeCell ref="BX61:BX62"/>
    <mergeCell ref="BW63:BW64"/>
    <mergeCell ref="BX63:BX64"/>
    <mergeCell ref="BX29:BX30"/>
    <mergeCell ref="BW31:BW32"/>
    <mergeCell ref="BX31:BX32"/>
    <mergeCell ref="BW33:BW34"/>
    <mergeCell ref="BX33:BX34"/>
    <mergeCell ref="BW35:BW36"/>
    <mergeCell ref="BX35:BX36"/>
    <mergeCell ref="BW37:BW38"/>
    <mergeCell ref="BX37:BX38"/>
    <mergeCell ref="BW39:BW40"/>
    <mergeCell ref="BX39:BX40"/>
    <mergeCell ref="BW41:BW42"/>
    <mergeCell ref="BX41:BX42"/>
    <mergeCell ref="BW43:BW44"/>
    <mergeCell ref="BX43:BX44"/>
    <mergeCell ref="BW45:BW46"/>
    <mergeCell ref="BX45:BX46"/>
    <mergeCell ref="BP117:BP118"/>
    <mergeCell ref="BR117:BR118"/>
    <mergeCell ref="BT117:BT118"/>
    <mergeCell ref="BV117:BV118"/>
    <mergeCell ref="BP119:BP120"/>
    <mergeCell ref="BR119:BR120"/>
    <mergeCell ref="BT119:BT120"/>
    <mergeCell ref="BV119:BV120"/>
    <mergeCell ref="BP121:BP122"/>
    <mergeCell ref="BR121:BR122"/>
    <mergeCell ref="BT121:BT122"/>
    <mergeCell ref="BV121:BV122"/>
    <mergeCell ref="BP7:BV7"/>
    <mergeCell ref="BW11:BW12"/>
    <mergeCell ref="BX11:BX12"/>
    <mergeCell ref="BW13:BW14"/>
    <mergeCell ref="BX13:BX14"/>
    <mergeCell ref="BW15:BW16"/>
    <mergeCell ref="BX15:BX16"/>
    <mergeCell ref="BW17:BW18"/>
    <mergeCell ref="BX17:BX18"/>
    <mergeCell ref="BW19:BW20"/>
    <mergeCell ref="BX19:BX20"/>
    <mergeCell ref="BW21:BW22"/>
    <mergeCell ref="BX21:BX22"/>
    <mergeCell ref="BW23:BW24"/>
    <mergeCell ref="BX23:BX24"/>
    <mergeCell ref="BW25:BW26"/>
    <mergeCell ref="BX25:BX26"/>
    <mergeCell ref="BW27:BW28"/>
    <mergeCell ref="BX27:BX28"/>
    <mergeCell ref="BW29:BW30"/>
    <mergeCell ref="BP107:BP108"/>
    <mergeCell ref="BR107:BR108"/>
    <mergeCell ref="BT107:BT108"/>
    <mergeCell ref="BV107:BV108"/>
    <mergeCell ref="BP109:BP110"/>
    <mergeCell ref="BR109:BR110"/>
    <mergeCell ref="BT109:BT110"/>
    <mergeCell ref="BV109:BV110"/>
    <mergeCell ref="BP111:BP112"/>
    <mergeCell ref="BR111:BR112"/>
    <mergeCell ref="BT111:BT112"/>
    <mergeCell ref="BV111:BV112"/>
    <mergeCell ref="BP113:BP114"/>
    <mergeCell ref="BR113:BR114"/>
    <mergeCell ref="BT113:BT114"/>
    <mergeCell ref="BV113:BV114"/>
    <mergeCell ref="BP115:BP116"/>
    <mergeCell ref="BR115:BR116"/>
    <mergeCell ref="BT115:BT116"/>
    <mergeCell ref="BV115:BV116"/>
    <mergeCell ref="BP97:BP98"/>
    <mergeCell ref="BR97:BR98"/>
    <mergeCell ref="BT97:BT98"/>
    <mergeCell ref="BV97:BV98"/>
    <mergeCell ref="BP99:BP100"/>
    <mergeCell ref="BR99:BR100"/>
    <mergeCell ref="BT99:BT100"/>
    <mergeCell ref="BV99:BV100"/>
    <mergeCell ref="BP101:BP102"/>
    <mergeCell ref="BR101:BR102"/>
    <mergeCell ref="BT101:BT102"/>
    <mergeCell ref="BV101:BV102"/>
    <mergeCell ref="BP103:BP104"/>
    <mergeCell ref="BR103:BR104"/>
    <mergeCell ref="BT103:BT104"/>
    <mergeCell ref="BV103:BV104"/>
    <mergeCell ref="BP105:BP106"/>
    <mergeCell ref="BR105:BR106"/>
    <mergeCell ref="BT105:BT106"/>
    <mergeCell ref="BV105:BV106"/>
    <mergeCell ref="BP87:BP88"/>
    <mergeCell ref="BR87:BR88"/>
    <mergeCell ref="BT87:BT88"/>
    <mergeCell ref="BV87:BV88"/>
    <mergeCell ref="BP89:BP90"/>
    <mergeCell ref="BR89:BR90"/>
    <mergeCell ref="BT89:BT90"/>
    <mergeCell ref="BV89:BV90"/>
    <mergeCell ref="BP91:BP92"/>
    <mergeCell ref="BR91:BR92"/>
    <mergeCell ref="BT91:BT92"/>
    <mergeCell ref="BV91:BV92"/>
    <mergeCell ref="BP93:BP94"/>
    <mergeCell ref="BR93:BR94"/>
    <mergeCell ref="BT93:BT94"/>
    <mergeCell ref="BV93:BV94"/>
    <mergeCell ref="BP95:BP96"/>
    <mergeCell ref="BR95:BR96"/>
    <mergeCell ref="BT95:BT96"/>
    <mergeCell ref="BV95:BV96"/>
    <mergeCell ref="BP77:BP78"/>
    <mergeCell ref="BR77:BR78"/>
    <mergeCell ref="BT77:BT78"/>
    <mergeCell ref="BV77:BV78"/>
    <mergeCell ref="BP79:BP80"/>
    <mergeCell ref="BR79:BR80"/>
    <mergeCell ref="BT79:BT80"/>
    <mergeCell ref="BV79:BV80"/>
    <mergeCell ref="BP81:BP82"/>
    <mergeCell ref="BR81:BR82"/>
    <mergeCell ref="BT81:BT82"/>
    <mergeCell ref="BV81:BV82"/>
    <mergeCell ref="BP83:BP84"/>
    <mergeCell ref="BR83:BR84"/>
    <mergeCell ref="BT83:BT84"/>
    <mergeCell ref="BV83:BV84"/>
    <mergeCell ref="BP85:BP86"/>
    <mergeCell ref="BR85:BR86"/>
    <mergeCell ref="BT85:BT86"/>
    <mergeCell ref="BV85:BV86"/>
    <mergeCell ref="BP67:BP68"/>
    <mergeCell ref="BR67:BR68"/>
    <mergeCell ref="BT67:BT68"/>
    <mergeCell ref="BV67:BV68"/>
    <mergeCell ref="BP69:BP70"/>
    <mergeCell ref="BR69:BR70"/>
    <mergeCell ref="BT69:BT70"/>
    <mergeCell ref="BV69:BV70"/>
    <mergeCell ref="BP71:BP72"/>
    <mergeCell ref="BR71:BR72"/>
    <mergeCell ref="BT71:BT72"/>
    <mergeCell ref="BV71:BV72"/>
    <mergeCell ref="BP73:BP74"/>
    <mergeCell ref="BR73:BR74"/>
    <mergeCell ref="BT73:BT74"/>
    <mergeCell ref="BV73:BV74"/>
    <mergeCell ref="BP75:BP76"/>
    <mergeCell ref="BR75:BR76"/>
    <mergeCell ref="BT75:BT76"/>
    <mergeCell ref="BV75:BV76"/>
    <mergeCell ref="BP57:BP58"/>
    <mergeCell ref="BR57:BR58"/>
    <mergeCell ref="BT57:BT58"/>
    <mergeCell ref="BV57:BV58"/>
    <mergeCell ref="BP59:BP60"/>
    <mergeCell ref="BR59:BR60"/>
    <mergeCell ref="BT59:BT60"/>
    <mergeCell ref="BV59:BV60"/>
    <mergeCell ref="BP61:BP62"/>
    <mergeCell ref="BR61:BR62"/>
    <mergeCell ref="BT61:BT62"/>
    <mergeCell ref="BV61:BV62"/>
    <mergeCell ref="BP63:BP64"/>
    <mergeCell ref="BR63:BR64"/>
    <mergeCell ref="BT63:BT64"/>
    <mergeCell ref="BV63:BV64"/>
    <mergeCell ref="BP65:BP66"/>
    <mergeCell ref="BR65:BR66"/>
    <mergeCell ref="BT65:BT66"/>
    <mergeCell ref="BV65:BV66"/>
    <mergeCell ref="BP47:BP48"/>
    <mergeCell ref="BR47:BR48"/>
    <mergeCell ref="BT47:BT48"/>
    <mergeCell ref="BV47:BV48"/>
    <mergeCell ref="BP49:BP50"/>
    <mergeCell ref="BR49:BR50"/>
    <mergeCell ref="BT49:BT50"/>
    <mergeCell ref="BV49:BV50"/>
    <mergeCell ref="BP51:BP52"/>
    <mergeCell ref="BR51:BR52"/>
    <mergeCell ref="BT51:BT52"/>
    <mergeCell ref="BV51:BV52"/>
    <mergeCell ref="BP53:BP54"/>
    <mergeCell ref="BR53:BR54"/>
    <mergeCell ref="BT53:BT54"/>
    <mergeCell ref="BV53:BV54"/>
    <mergeCell ref="BP55:BP56"/>
    <mergeCell ref="BR55:BR56"/>
    <mergeCell ref="BT55:BT56"/>
    <mergeCell ref="BV55:BV56"/>
    <mergeCell ref="BP37:BP38"/>
    <mergeCell ref="BR37:BR38"/>
    <mergeCell ref="BT37:BT38"/>
    <mergeCell ref="BV37:BV38"/>
    <mergeCell ref="BP39:BP40"/>
    <mergeCell ref="BR39:BR40"/>
    <mergeCell ref="BT39:BT40"/>
    <mergeCell ref="BV39:BV40"/>
    <mergeCell ref="BP41:BP42"/>
    <mergeCell ref="BR41:BR42"/>
    <mergeCell ref="BT41:BT42"/>
    <mergeCell ref="BV41:BV42"/>
    <mergeCell ref="BP43:BP44"/>
    <mergeCell ref="BR43:BR44"/>
    <mergeCell ref="BT43:BT44"/>
    <mergeCell ref="BV43:BV44"/>
    <mergeCell ref="BP45:BP46"/>
    <mergeCell ref="BR45:BR46"/>
    <mergeCell ref="BT45:BT46"/>
    <mergeCell ref="BV45:BV46"/>
    <mergeCell ref="BP27:BP28"/>
    <mergeCell ref="BR27:BR28"/>
    <mergeCell ref="BT27:BT28"/>
    <mergeCell ref="BV27:BV28"/>
    <mergeCell ref="BP29:BP30"/>
    <mergeCell ref="BR29:BR30"/>
    <mergeCell ref="BT29:BT30"/>
    <mergeCell ref="BV29:BV30"/>
    <mergeCell ref="BP31:BP32"/>
    <mergeCell ref="BR31:BR32"/>
    <mergeCell ref="BT31:BT32"/>
    <mergeCell ref="BV31:BV32"/>
    <mergeCell ref="BP33:BP34"/>
    <mergeCell ref="BR33:BR34"/>
    <mergeCell ref="BT33:BT34"/>
    <mergeCell ref="BV33:BV34"/>
    <mergeCell ref="BP35:BP36"/>
    <mergeCell ref="BR35:BR36"/>
    <mergeCell ref="BT35:BT36"/>
    <mergeCell ref="BV35:BV36"/>
    <mergeCell ref="BP17:BP18"/>
    <mergeCell ref="BR17:BR18"/>
    <mergeCell ref="BT17:BT18"/>
    <mergeCell ref="BV17:BV18"/>
    <mergeCell ref="BP19:BP20"/>
    <mergeCell ref="BR19:BR20"/>
    <mergeCell ref="BT19:BT20"/>
    <mergeCell ref="BV19:BV20"/>
    <mergeCell ref="BP21:BP22"/>
    <mergeCell ref="BR21:BR22"/>
    <mergeCell ref="BT21:BT22"/>
    <mergeCell ref="BV21:BV22"/>
    <mergeCell ref="BP23:BP24"/>
    <mergeCell ref="BR23:BR24"/>
    <mergeCell ref="BT23:BT24"/>
    <mergeCell ref="BV23:BV24"/>
    <mergeCell ref="BP25:BP26"/>
    <mergeCell ref="BR25:BR26"/>
    <mergeCell ref="BT25:BT26"/>
    <mergeCell ref="BV25:BV26"/>
    <mergeCell ref="BP8:BQ8"/>
    <mergeCell ref="BR8:BS8"/>
    <mergeCell ref="BT8:BV8"/>
    <mergeCell ref="BP11:BP12"/>
    <mergeCell ref="BR11:BR12"/>
    <mergeCell ref="BT11:BT12"/>
    <mergeCell ref="BV11:BV12"/>
    <mergeCell ref="BP13:BP14"/>
    <mergeCell ref="BR13:BR14"/>
    <mergeCell ref="BT13:BT14"/>
    <mergeCell ref="BV13:BV14"/>
    <mergeCell ref="BP15:BP16"/>
    <mergeCell ref="BR15:BR16"/>
    <mergeCell ref="BT15:BT16"/>
    <mergeCell ref="BV15:BV16"/>
    <mergeCell ref="C2:F2"/>
    <mergeCell ref="C5:F5"/>
    <mergeCell ref="I2:J2"/>
    <mergeCell ref="I5:J5"/>
    <mergeCell ref="AR15:AR16"/>
    <mergeCell ref="AT15:AT16"/>
    <mergeCell ref="W13:W14"/>
    <mergeCell ref="S15:S16"/>
    <mergeCell ref="U15:U16"/>
    <mergeCell ref="W15:W16"/>
    <mergeCell ref="AD7:AE7"/>
    <mergeCell ref="E8:F8"/>
    <mergeCell ref="I8:K8"/>
    <mergeCell ref="L8:M8"/>
    <mergeCell ref="P7:Q7"/>
    <mergeCell ref="N8:O8"/>
    <mergeCell ref="P8:R8"/>
    <mergeCell ref="BI119:BI120"/>
    <mergeCell ref="BO119:BO120"/>
    <mergeCell ref="BI121:BI122"/>
    <mergeCell ref="BO121:BO122"/>
    <mergeCell ref="R109:R110"/>
    <mergeCell ref="R111:R112"/>
    <mergeCell ref="BI107:BI108"/>
    <mergeCell ref="BO107:BO108"/>
    <mergeCell ref="BI109:BI110"/>
    <mergeCell ref="BK109:BK110"/>
    <mergeCell ref="BM109:BM110"/>
    <mergeCell ref="BO109:BO110"/>
    <mergeCell ref="BI111:BI112"/>
    <mergeCell ref="BK111:BK112"/>
    <mergeCell ref="BM111:BM112"/>
    <mergeCell ref="BO111:BO112"/>
    <mergeCell ref="BI113:BI114"/>
    <mergeCell ref="BO113:BO114"/>
    <mergeCell ref="BI115:BI116"/>
    <mergeCell ref="BO115:BO116"/>
    <mergeCell ref="BI117:BI118"/>
    <mergeCell ref="BK117:BK118"/>
    <mergeCell ref="BM117:BM118"/>
    <mergeCell ref="BO117:BO118"/>
    <mergeCell ref="BB117:BB118"/>
    <mergeCell ref="BD117:BD118"/>
    <mergeCell ref="BF117:BF118"/>
    <mergeCell ref="BH117:BH118"/>
    <mergeCell ref="BB119:BB120"/>
    <mergeCell ref="BD119:BD120"/>
    <mergeCell ref="BF119:BF120"/>
    <mergeCell ref="BH119:BH120"/>
    <mergeCell ref="BI95:BI96"/>
    <mergeCell ref="BK95:BK96"/>
    <mergeCell ref="BM95:BM96"/>
    <mergeCell ref="BO95:BO96"/>
    <mergeCell ref="BI97:BI98"/>
    <mergeCell ref="BO97:BO98"/>
    <mergeCell ref="BI99:BI100"/>
    <mergeCell ref="BO99:BO100"/>
    <mergeCell ref="BI101:BI102"/>
    <mergeCell ref="BK101:BK102"/>
    <mergeCell ref="BM101:BM102"/>
    <mergeCell ref="BO101:BO102"/>
    <mergeCell ref="BI103:BI104"/>
    <mergeCell ref="BK103:BK104"/>
    <mergeCell ref="BM103:BM104"/>
    <mergeCell ref="BO103:BO104"/>
    <mergeCell ref="BI105:BI106"/>
    <mergeCell ref="BO105:BO106"/>
    <mergeCell ref="BI83:BI84"/>
    <mergeCell ref="BO83:BO84"/>
    <mergeCell ref="BI85:BI86"/>
    <mergeCell ref="BK85:BK86"/>
    <mergeCell ref="BM85:BM86"/>
    <mergeCell ref="BO85:BO86"/>
    <mergeCell ref="BI87:BI88"/>
    <mergeCell ref="BK87:BK88"/>
    <mergeCell ref="BM87:BM88"/>
    <mergeCell ref="BO87:BO88"/>
    <mergeCell ref="BI89:BI90"/>
    <mergeCell ref="BO89:BO90"/>
    <mergeCell ref="BI91:BI92"/>
    <mergeCell ref="BO91:BO92"/>
    <mergeCell ref="BI93:BI94"/>
    <mergeCell ref="BK93:BK94"/>
    <mergeCell ref="BM93:BM94"/>
    <mergeCell ref="BO93:BO94"/>
    <mergeCell ref="BI71:BI72"/>
    <mergeCell ref="BK71:BK72"/>
    <mergeCell ref="BM71:BM72"/>
    <mergeCell ref="BO71:BO72"/>
    <mergeCell ref="BI73:BI74"/>
    <mergeCell ref="BO73:BO74"/>
    <mergeCell ref="BI75:BI76"/>
    <mergeCell ref="BO75:BO76"/>
    <mergeCell ref="BI77:BI78"/>
    <mergeCell ref="BK77:BK78"/>
    <mergeCell ref="BM77:BM78"/>
    <mergeCell ref="BO77:BO78"/>
    <mergeCell ref="BI79:BI80"/>
    <mergeCell ref="BK79:BK80"/>
    <mergeCell ref="BM79:BM80"/>
    <mergeCell ref="BO79:BO80"/>
    <mergeCell ref="BI81:BI82"/>
    <mergeCell ref="BO81:BO82"/>
    <mergeCell ref="BK81:BK82"/>
    <mergeCell ref="BM81:BM82"/>
    <mergeCell ref="BI59:BI60"/>
    <mergeCell ref="BO59:BO60"/>
    <mergeCell ref="BI61:BI62"/>
    <mergeCell ref="BK61:BK62"/>
    <mergeCell ref="BM61:BM62"/>
    <mergeCell ref="BO61:BO62"/>
    <mergeCell ref="BI63:BI64"/>
    <mergeCell ref="BK63:BK64"/>
    <mergeCell ref="BM63:BM64"/>
    <mergeCell ref="BO63:BO64"/>
    <mergeCell ref="BI65:BI66"/>
    <mergeCell ref="BO65:BO66"/>
    <mergeCell ref="BI67:BI68"/>
    <mergeCell ref="BO67:BO68"/>
    <mergeCell ref="BI69:BI70"/>
    <mergeCell ref="BK69:BK70"/>
    <mergeCell ref="BM69:BM70"/>
    <mergeCell ref="BO69:BO70"/>
    <mergeCell ref="BI47:BI48"/>
    <mergeCell ref="BK47:BK48"/>
    <mergeCell ref="BM47:BM48"/>
    <mergeCell ref="BO47:BO48"/>
    <mergeCell ref="BI49:BI50"/>
    <mergeCell ref="BO49:BO50"/>
    <mergeCell ref="BI51:BI52"/>
    <mergeCell ref="BO51:BO52"/>
    <mergeCell ref="BI53:BI54"/>
    <mergeCell ref="BK53:BK54"/>
    <mergeCell ref="BM53:BM54"/>
    <mergeCell ref="BO53:BO54"/>
    <mergeCell ref="BI55:BI56"/>
    <mergeCell ref="BK55:BK56"/>
    <mergeCell ref="BM55:BM56"/>
    <mergeCell ref="BO55:BO56"/>
    <mergeCell ref="BI57:BI58"/>
    <mergeCell ref="BO57:BO58"/>
    <mergeCell ref="BO33:BO34"/>
    <mergeCell ref="BI35:BI36"/>
    <mergeCell ref="BO35:BO36"/>
    <mergeCell ref="BI37:BI38"/>
    <mergeCell ref="BK37:BK38"/>
    <mergeCell ref="BM37:BM38"/>
    <mergeCell ref="BO37:BO38"/>
    <mergeCell ref="BI39:BI40"/>
    <mergeCell ref="BK39:BK40"/>
    <mergeCell ref="BM39:BM40"/>
    <mergeCell ref="BO39:BO40"/>
    <mergeCell ref="BI41:BI42"/>
    <mergeCell ref="BO41:BO42"/>
    <mergeCell ref="BI43:BI44"/>
    <mergeCell ref="BO43:BO44"/>
    <mergeCell ref="BI45:BI46"/>
    <mergeCell ref="BK45:BK46"/>
    <mergeCell ref="BM45:BM46"/>
    <mergeCell ref="BO45:BO46"/>
    <mergeCell ref="BK21:BK22"/>
    <mergeCell ref="BM21:BM22"/>
    <mergeCell ref="BO21:BO22"/>
    <mergeCell ref="BI23:BI24"/>
    <mergeCell ref="BK23:BK24"/>
    <mergeCell ref="BM23:BM24"/>
    <mergeCell ref="BO23:BO24"/>
    <mergeCell ref="BI25:BI26"/>
    <mergeCell ref="BO25:BO26"/>
    <mergeCell ref="BI27:BI28"/>
    <mergeCell ref="BO27:BO28"/>
    <mergeCell ref="BI29:BI30"/>
    <mergeCell ref="BK29:BK30"/>
    <mergeCell ref="BM29:BM30"/>
    <mergeCell ref="BO29:BO30"/>
    <mergeCell ref="BI31:BI32"/>
    <mergeCell ref="BK31:BK32"/>
    <mergeCell ref="BM31:BM32"/>
    <mergeCell ref="BO31:BO32"/>
    <mergeCell ref="BB121:BB122"/>
    <mergeCell ref="BD121:BD122"/>
    <mergeCell ref="BF121:BF122"/>
    <mergeCell ref="BH121:BH122"/>
    <mergeCell ref="BJ7:BK7"/>
    <mergeCell ref="BM7:BN7"/>
    <mergeCell ref="BI8:BJ8"/>
    <mergeCell ref="BK8:BL8"/>
    <mergeCell ref="BM8:BO8"/>
    <mergeCell ref="BI11:BI12"/>
    <mergeCell ref="BO11:BO12"/>
    <mergeCell ref="BI13:BI14"/>
    <mergeCell ref="BK13:BK14"/>
    <mergeCell ref="BM13:BM14"/>
    <mergeCell ref="BO13:BO14"/>
    <mergeCell ref="BI15:BI16"/>
    <mergeCell ref="BK15:BK16"/>
    <mergeCell ref="BM15:BM16"/>
    <mergeCell ref="BO15:BO16"/>
    <mergeCell ref="BI17:BI18"/>
    <mergeCell ref="BO17:BO18"/>
    <mergeCell ref="BI19:BI20"/>
    <mergeCell ref="BO19:BO20"/>
    <mergeCell ref="BI21:BI22"/>
    <mergeCell ref="BB107:BB108"/>
    <mergeCell ref="BD107:BD108"/>
    <mergeCell ref="BF107:BF108"/>
    <mergeCell ref="BH107:BH108"/>
    <mergeCell ref="BB109:BB110"/>
    <mergeCell ref="BD109:BD110"/>
    <mergeCell ref="BF109:BF110"/>
    <mergeCell ref="BH109:BH110"/>
    <mergeCell ref="BB111:BB112"/>
    <mergeCell ref="BD111:BD112"/>
    <mergeCell ref="BF111:BF112"/>
    <mergeCell ref="BH111:BH112"/>
    <mergeCell ref="BB113:BB114"/>
    <mergeCell ref="BD113:BD114"/>
    <mergeCell ref="BF113:BF114"/>
    <mergeCell ref="BH113:BH114"/>
    <mergeCell ref="BB115:BB116"/>
    <mergeCell ref="BD115:BD116"/>
    <mergeCell ref="BF115:BF116"/>
    <mergeCell ref="BH115:BH116"/>
    <mergeCell ref="BB97:BB98"/>
    <mergeCell ref="BD97:BD98"/>
    <mergeCell ref="BF97:BF98"/>
    <mergeCell ref="BH97:BH98"/>
    <mergeCell ref="BB99:BB100"/>
    <mergeCell ref="BD99:BD100"/>
    <mergeCell ref="BF99:BF100"/>
    <mergeCell ref="BH99:BH100"/>
    <mergeCell ref="BB101:BB102"/>
    <mergeCell ref="BD101:BD102"/>
    <mergeCell ref="BF101:BF102"/>
    <mergeCell ref="BH101:BH102"/>
    <mergeCell ref="BB103:BB104"/>
    <mergeCell ref="BD103:BD104"/>
    <mergeCell ref="BF103:BF104"/>
    <mergeCell ref="BH103:BH104"/>
    <mergeCell ref="BB105:BB106"/>
    <mergeCell ref="BD105:BD106"/>
    <mergeCell ref="BF105:BF106"/>
    <mergeCell ref="BH105:BH106"/>
    <mergeCell ref="BB87:BB88"/>
    <mergeCell ref="BD87:BD88"/>
    <mergeCell ref="BF87:BF88"/>
    <mergeCell ref="BH87:BH88"/>
    <mergeCell ref="BB89:BB90"/>
    <mergeCell ref="BD89:BD90"/>
    <mergeCell ref="BF89:BF90"/>
    <mergeCell ref="BH89:BH90"/>
    <mergeCell ref="BB91:BB92"/>
    <mergeCell ref="BD91:BD92"/>
    <mergeCell ref="BF91:BF92"/>
    <mergeCell ref="BH91:BH92"/>
    <mergeCell ref="BB93:BB94"/>
    <mergeCell ref="BD93:BD94"/>
    <mergeCell ref="BF93:BF94"/>
    <mergeCell ref="BH93:BH94"/>
    <mergeCell ref="BB95:BB96"/>
    <mergeCell ref="BD95:BD96"/>
    <mergeCell ref="BF95:BF96"/>
    <mergeCell ref="BH95:BH96"/>
    <mergeCell ref="BB77:BB78"/>
    <mergeCell ref="BD77:BD78"/>
    <mergeCell ref="BF77:BF78"/>
    <mergeCell ref="BH77:BH78"/>
    <mergeCell ref="BB79:BB80"/>
    <mergeCell ref="BD79:BD80"/>
    <mergeCell ref="BF79:BF80"/>
    <mergeCell ref="BH79:BH80"/>
    <mergeCell ref="BB81:BB82"/>
    <mergeCell ref="BD81:BD82"/>
    <mergeCell ref="BF81:BF82"/>
    <mergeCell ref="BH81:BH82"/>
    <mergeCell ref="BB83:BB84"/>
    <mergeCell ref="BD83:BD84"/>
    <mergeCell ref="BF83:BF84"/>
    <mergeCell ref="BH83:BH84"/>
    <mergeCell ref="BB85:BB86"/>
    <mergeCell ref="BD85:BD86"/>
    <mergeCell ref="BF85:BF86"/>
    <mergeCell ref="BH85:BH86"/>
    <mergeCell ref="BB67:BB68"/>
    <mergeCell ref="BD67:BD68"/>
    <mergeCell ref="BF67:BF68"/>
    <mergeCell ref="BH67:BH68"/>
    <mergeCell ref="BB69:BB70"/>
    <mergeCell ref="BD69:BD70"/>
    <mergeCell ref="BF69:BF70"/>
    <mergeCell ref="BH69:BH70"/>
    <mergeCell ref="BB71:BB72"/>
    <mergeCell ref="BD71:BD72"/>
    <mergeCell ref="BF71:BF72"/>
    <mergeCell ref="BH71:BH72"/>
    <mergeCell ref="BB73:BB74"/>
    <mergeCell ref="BD73:BD74"/>
    <mergeCell ref="BF73:BF74"/>
    <mergeCell ref="BH73:BH74"/>
    <mergeCell ref="BB75:BB76"/>
    <mergeCell ref="BD75:BD76"/>
    <mergeCell ref="BF75:BF76"/>
    <mergeCell ref="BH75:BH76"/>
    <mergeCell ref="BB57:BB58"/>
    <mergeCell ref="BD57:BD58"/>
    <mergeCell ref="BF57:BF58"/>
    <mergeCell ref="BH57:BH58"/>
    <mergeCell ref="BB59:BB60"/>
    <mergeCell ref="BD59:BD60"/>
    <mergeCell ref="BF59:BF60"/>
    <mergeCell ref="BH59:BH60"/>
    <mergeCell ref="BB61:BB62"/>
    <mergeCell ref="BD61:BD62"/>
    <mergeCell ref="BF61:BF62"/>
    <mergeCell ref="BH61:BH62"/>
    <mergeCell ref="BB63:BB64"/>
    <mergeCell ref="BD63:BD64"/>
    <mergeCell ref="BF63:BF64"/>
    <mergeCell ref="BH63:BH64"/>
    <mergeCell ref="BB65:BB66"/>
    <mergeCell ref="BD65:BD66"/>
    <mergeCell ref="BF65:BF66"/>
    <mergeCell ref="BH65:BH66"/>
    <mergeCell ref="BB47:BB48"/>
    <mergeCell ref="BD47:BD48"/>
    <mergeCell ref="BF47:BF48"/>
    <mergeCell ref="BH47:BH48"/>
    <mergeCell ref="BB49:BB50"/>
    <mergeCell ref="BD49:BD50"/>
    <mergeCell ref="BF49:BF50"/>
    <mergeCell ref="BH49:BH50"/>
    <mergeCell ref="BB51:BB52"/>
    <mergeCell ref="BD51:BD52"/>
    <mergeCell ref="BF51:BF52"/>
    <mergeCell ref="BH51:BH52"/>
    <mergeCell ref="BB53:BB54"/>
    <mergeCell ref="BD53:BD54"/>
    <mergeCell ref="BF53:BF54"/>
    <mergeCell ref="BH53:BH54"/>
    <mergeCell ref="BB55:BB56"/>
    <mergeCell ref="BD55:BD56"/>
    <mergeCell ref="BF55:BF56"/>
    <mergeCell ref="BH55:BH56"/>
    <mergeCell ref="BB37:BB38"/>
    <mergeCell ref="BD37:BD38"/>
    <mergeCell ref="BF37:BF38"/>
    <mergeCell ref="BH37:BH38"/>
    <mergeCell ref="BB39:BB40"/>
    <mergeCell ref="BD39:BD40"/>
    <mergeCell ref="BF39:BF40"/>
    <mergeCell ref="BH39:BH40"/>
    <mergeCell ref="BB41:BB42"/>
    <mergeCell ref="BD41:BD42"/>
    <mergeCell ref="BF41:BF42"/>
    <mergeCell ref="BH41:BH42"/>
    <mergeCell ref="BB43:BB44"/>
    <mergeCell ref="BD43:BD44"/>
    <mergeCell ref="BF43:BF44"/>
    <mergeCell ref="BH43:BH44"/>
    <mergeCell ref="BB45:BB46"/>
    <mergeCell ref="BD45:BD46"/>
    <mergeCell ref="BF45:BF46"/>
    <mergeCell ref="BH45:BH46"/>
    <mergeCell ref="BB27:BB28"/>
    <mergeCell ref="BD27:BD28"/>
    <mergeCell ref="BF27:BF28"/>
    <mergeCell ref="BH27:BH28"/>
    <mergeCell ref="BB29:BB30"/>
    <mergeCell ref="BD29:BD30"/>
    <mergeCell ref="BF29:BF30"/>
    <mergeCell ref="BH29:BH30"/>
    <mergeCell ref="BB31:BB32"/>
    <mergeCell ref="BD31:BD32"/>
    <mergeCell ref="BF31:BF32"/>
    <mergeCell ref="BH31:BH32"/>
    <mergeCell ref="BB33:BB34"/>
    <mergeCell ref="BD33:BD34"/>
    <mergeCell ref="BF33:BF34"/>
    <mergeCell ref="BH33:BH34"/>
    <mergeCell ref="BB35:BB36"/>
    <mergeCell ref="BD35:BD36"/>
    <mergeCell ref="BF35:BF36"/>
    <mergeCell ref="BH35:BH36"/>
    <mergeCell ref="BH17:BH18"/>
    <mergeCell ref="BB19:BB20"/>
    <mergeCell ref="BD19:BD20"/>
    <mergeCell ref="BF19:BF20"/>
    <mergeCell ref="BH19:BH20"/>
    <mergeCell ref="BB21:BB22"/>
    <mergeCell ref="BD21:BD22"/>
    <mergeCell ref="BF21:BF22"/>
    <mergeCell ref="BH21:BH22"/>
    <mergeCell ref="BB23:BB24"/>
    <mergeCell ref="BD23:BD24"/>
    <mergeCell ref="BF23:BF24"/>
    <mergeCell ref="BH23:BH24"/>
    <mergeCell ref="BB25:BB26"/>
    <mergeCell ref="BD25:BD26"/>
    <mergeCell ref="BF25:BF26"/>
    <mergeCell ref="BH25:BH26"/>
    <mergeCell ref="AU117:AU118"/>
    <mergeCell ref="AW117:AW118"/>
    <mergeCell ref="AY117:AY118"/>
    <mergeCell ref="BA117:BA118"/>
    <mergeCell ref="AU119:AU120"/>
    <mergeCell ref="AW119:AW120"/>
    <mergeCell ref="AY119:AY120"/>
    <mergeCell ref="BA119:BA120"/>
    <mergeCell ref="AU121:AU122"/>
    <mergeCell ref="AW121:AW122"/>
    <mergeCell ref="AY121:AY122"/>
    <mergeCell ref="BA121:BA122"/>
    <mergeCell ref="BC7:BD7"/>
    <mergeCell ref="BF7:BG7"/>
    <mergeCell ref="BB8:BC8"/>
    <mergeCell ref="BD8:BE8"/>
    <mergeCell ref="BF8:BH8"/>
    <mergeCell ref="BB11:BB12"/>
    <mergeCell ref="BD11:BD12"/>
    <mergeCell ref="BF11:BF12"/>
    <mergeCell ref="BH11:BH12"/>
    <mergeCell ref="BB13:BB14"/>
    <mergeCell ref="BD13:BD14"/>
    <mergeCell ref="BF13:BF14"/>
    <mergeCell ref="BH13:BH14"/>
    <mergeCell ref="BB15:BB16"/>
    <mergeCell ref="BD15:BD16"/>
    <mergeCell ref="BF15:BF16"/>
    <mergeCell ref="BH15:BH16"/>
    <mergeCell ref="BB17:BB18"/>
    <mergeCell ref="BD17:BD18"/>
    <mergeCell ref="BF17:BF18"/>
    <mergeCell ref="AU107:AU108"/>
    <mergeCell ref="AW107:AW108"/>
    <mergeCell ref="AY107:AY108"/>
    <mergeCell ref="BA107:BA108"/>
    <mergeCell ref="AU109:AU110"/>
    <mergeCell ref="AW109:AW110"/>
    <mergeCell ref="AY109:AY110"/>
    <mergeCell ref="BA109:BA110"/>
    <mergeCell ref="AU111:AU112"/>
    <mergeCell ref="AW111:AW112"/>
    <mergeCell ref="AY111:AY112"/>
    <mergeCell ref="BA111:BA112"/>
    <mergeCell ref="AU113:AU114"/>
    <mergeCell ref="AW113:AW114"/>
    <mergeCell ref="AY113:AY114"/>
    <mergeCell ref="BA113:BA114"/>
    <mergeCell ref="AU115:AU116"/>
    <mergeCell ref="AW115:AW116"/>
    <mergeCell ref="AY115:AY116"/>
    <mergeCell ref="BA115:BA116"/>
    <mergeCell ref="AU97:AU98"/>
    <mergeCell ref="AW97:AW98"/>
    <mergeCell ref="AY97:AY98"/>
    <mergeCell ref="BA97:BA98"/>
    <mergeCell ref="AU99:AU100"/>
    <mergeCell ref="AW99:AW100"/>
    <mergeCell ref="AY99:AY100"/>
    <mergeCell ref="BA99:BA100"/>
    <mergeCell ref="AU101:AU102"/>
    <mergeCell ref="AW101:AW102"/>
    <mergeCell ref="AY101:AY102"/>
    <mergeCell ref="BA101:BA102"/>
    <mergeCell ref="AU103:AU104"/>
    <mergeCell ref="AW103:AW104"/>
    <mergeCell ref="AY103:AY104"/>
    <mergeCell ref="BA103:BA104"/>
    <mergeCell ref="AU105:AU106"/>
    <mergeCell ref="AW105:AW106"/>
    <mergeCell ref="AY105:AY106"/>
    <mergeCell ref="BA105:BA106"/>
    <mergeCell ref="AU87:AU88"/>
    <mergeCell ref="AW87:AW88"/>
    <mergeCell ref="AY87:AY88"/>
    <mergeCell ref="BA87:BA88"/>
    <mergeCell ref="AU89:AU90"/>
    <mergeCell ref="AW89:AW90"/>
    <mergeCell ref="AY89:AY90"/>
    <mergeCell ref="BA89:BA90"/>
    <mergeCell ref="AU91:AU92"/>
    <mergeCell ref="AW91:AW92"/>
    <mergeCell ref="AY91:AY92"/>
    <mergeCell ref="BA91:BA92"/>
    <mergeCell ref="AU93:AU94"/>
    <mergeCell ref="AW93:AW94"/>
    <mergeCell ref="AY93:AY94"/>
    <mergeCell ref="BA93:BA94"/>
    <mergeCell ref="AU95:AU96"/>
    <mergeCell ref="AW95:AW96"/>
    <mergeCell ref="AY95:AY96"/>
    <mergeCell ref="BA95:BA96"/>
    <mergeCell ref="AU77:AU78"/>
    <mergeCell ref="AW77:AW78"/>
    <mergeCell ref="AY77:AY78"/>
    <mergeCell ref="BA77:BA78"/>
    <mergeCell ref="AU79:AU80"/>
    <mergeCell ref="AW79:AW80"/>
    <mergeCell ref="AY79:AY80"/>
    <mergeCell ref="BA79:BA80"/>
    <mergeCell ref="AU81:AU82"/>
    <mergeCell ref="AW81:AW82"/>
    <mergeCell ref="AY81:AY82"/>
    <mergeCell ref="BA81:BA82"/>
    <mergeCell ref="AU83:AU84"/>
    <mergeCell ref="AW83:AW84"/>
    <mergeCell ref="AY83:AY84"/>
    <mergeCell ref="BA83:BA84"/>
    <mergeCell ref="AU85:AU86"/>
    <mergeCell ref="AW85:AW86"/>
    <mergeCell ref="AY85:AY86"/>
    <mergeCell ref="BA85:BA86"/>
    <mergeCell ref="AU67:AU68"/>
    <mergeCell ref="AW67:AW68"/>
    <mergeCell ref="AY67:AY68"/>
    <mergeCell ref="BA67:BA68"/>
    <mergeCell ref="AU69:AU70"/>
    <mergeCell ref="AW69:AW70"/>
    <mergeCell ref="AY69:AY70"/>
    <mergeCell ref="BA69:BA70"/>
    <mergeCell ref="AU71:AU72"/>
    <mergeCell ref="AW71:AW72"/>
    <mergeCell ref="AY71:AY72"/>
    <mergeCell ref="BA71:BA72"/>
    <mergeCell ref="AU73:AU74"/>
    <mergeCell ref="AW73:AW74"/>
    <mergeCell ref="AY73:AY74"/>
    <mergeCell ref="BA73:BA74"/>
    <mergeCell ref="AU75:AU76"/>
    <mergeCell ref="AW75:AW76"/>
    <mergeCell ref="AY75:AY76"/>
    <mergeCell ref="BA75:BA76"/>
    <mergeCell ref="AU57:AU58"/>
    <mergeCell ref="AW57:AW58"/>
    <mergeCell ref="AY57:AY58"/>
    <mergeCell ref="BA57:BA58"/>
    <mergeCell ref="AU59:AU60"/>
    <mergeCell ref="AW59:AW60"/>
    <mergeCell ref="AY59:AY60"/>
    <mergeCell ref="BA59:BA60"/>
    <mergeCell ref="AU61:AU62"/>
    <mergeCell ref="AW61:AW62"/>
    <mergeCell ref="AY61:AY62"/>
    <mergeCell ref="BA61:BA62"/>
    <mergeCell ref="AU63:AU64"/>
    <mergeCell ref="AW63:AW64"/>
    <mergeCell ref="AY63:AY64"/>
    <mergeCell ref="BA63:BA64"/>
    <mergeCell ref="AU65:AU66"/>
    <mergeCell ref="AW65:AW66"/>
    <mergeCell ref="AY65:AY66"/>
    <mergeCell ref="BA65:BA66"/>
    <mergeCell ref="AU47:AU48"/>
    <mergeCell ref="AW47:AW48"/>
    <mergeCell ref="AY47:AY48"/>
    <mergeCell ref="BA47:BA48"/>
    <mergeCell ref="AU49:AU50"/>
    <mergeCell ref="AW49:AW50"/>
    <mergeCell ref="AY49:AY50"/>
    <mergeCell ref="BA49:BA50"/>
    <mergeCell ref="AU51:AU52"/>
    <mergeCell ref="AW51:AW52"/>
    <mergeCell ref="AY51:AY52"/>
    <mergeCell ref="BA51:BA52"/>
    <mergeCell ref="AU53:AU54"/>
    <mergeCell ref="AW53:AW54"/>
    <mergeCell ref="AY53:AY54"/>
    <mergeCell ref="BA53:BA54"/>
    <mergeCell ref="AU55:AU56"/>
    <mergeCell ref="AW55:AW56"/>
    <mergeCell ref="AY55:AY56"/>
    <mergeCell ref="BA55:BA56"/>
    <mergeCell ref="AW37:AW38"/>
    <mergeCell ref="AY37:AY38"/>
    <mergeCell ref="BA37:BA38"/>
    <mergeCell ref="AU39:AU40"/>
    <mergeCell ref="AW39:AW40"/>
    <mergeCell ref="AY39:AY40"/>
    <mergeCell ref="BA39:BA40"/>
    <mergeCell ref="AU41:AU42"/>
    <mergeCell ref="AW41:AW42"/>
    <mergeCell ref="AY41:AY42"/>
    <mergeCell ref="BA41:BA42"/>
    <mergeCell ref="AU43:AU44"/>
    <mergeCell ref="AW43:AW44"/>
    <mergeCell ref="AY43:AY44"/>
    <mergeCell ref="BA43:BA44"/>
    <mergeCell ref="AU45:AU46"/>
    <mergeCell ref="AW45:AW46"/>
    <mergeCell ref="AY45:AY46"/>
    <mergeCell ref="BA45:BA46"/>
    <mergeCell ref="AY27:AY28"/>
    <mergeCell ref="BA27:BA28"/>
    <mergeCell ref="AU29:AU30"/>
    <mergeCell ref="AW29:AW30"/>
    <mergeCell ref="AY29:AY30"/>
    <mergeCell ref="BA29:BA30"/>
    <mergeCell ref="AU31:AU32"/>
    <mergeCell ref="AW31:AW32"/>
    <mergeCell ref="AY31:AY32"/>
    <mergeCell ref="BA31:BA32"/>
    <mergeCell ref="AU33:AU34"/>
    <mergeCell ref="AW33:AW34"/>
    <mergeCell ref="AY33:AY34"/>
    <mergeCell ref="BA33:BA34"/>
    <mergeCell ref="AU35:AU36"/>
    <mergeCell ref="AW35:AW36"/>
    <mergeCell ref="AY35:AY36"/>
    <mergeCell ref="BA35:BA36"/>
    <mergeCell ref="AY17:AY18"/>
    <mergeCell ref="BA17:BA18"/>
    <mergeCell ref="AU19:AU20"/>
    <mergeCell ref="AW19:AW20"/>
    <mergeCell ref="AY19:AY20"/>
    <mergeCell ref="BA19:BA20"/>
    <mergeCell ref="AU21:AU22"/>
    <mergeCell ref="AW21:AW22"/>
    <mergeCell ref="AY21:AY22"/>
    <mergeCell ref="BA21:BA22"/>
    <mergeCell ref="AU23:AU24"/>
    <mergeCell ref="AW23:AW24"/>
    <mergeCell ref="AY23:AY24"/>
    <mergeCell ref="BA23:BA24"/>
    <mergeCell ref="AU25:AU26"/>
    <mergeCell ref="AW25:AW26"/>
    <mergeCell ref="AY25:AY26"/>
    <mergeCell ref="BA25:BA26"/>
    <mergeCell ref="AT115:AT116"/>
    <mergeCell ref="AN117:AN118"/>
    <mergeCell ref="AP117:AP118"/>
    <mergeCell ref="AR117:AR118"/>
    <mergeCell ref="AT117:AT118"/>
    <mergeCell ref="AN119:AN120"/>
    <mergeCell ref="AP119:AP120"/>
    <mergeCell ref="AR119:AR120"/>
    <mergeCell ref="AT119:AT120"/>
    <mergeCell ref="AN121:AN122"/>
    <mergeCell ref="AP121:AP122"/>
    <mergeCell ref="AR121:AR122"/>
    <mergeCell ref="AT121:AT122"/>
    <mergeCell ref="AV7:AW7"/>
    <mergeCell ref="AY7:AZ7"/>
    <mergeCell ref="AU8:AV8"/>
    <mergeCell ref="AW8:AX8"/>
    <mergeCell ref="AY8:BA8"/>
    <mergeCell ref="AU11:AU12"/>
    <mergeCell ref="AW11:AW12"/>
    <mergeCell ref="AY11:AY12"/>
    <mergeCell ref="BA11:BA12"/>
    <mergeCell ref="AU13:AU14"/>
    <mergeCell ref="AW13:AW14"/>
    <mergeCell ref="AY13:AY14"/>
    <mergeCell ref="BA13:BA14"/>
    <mergeCell ref="AU15:AU16"/>
    <mergeCell ref="AW15:AW16"/>
    <mergeCell ref="AY15:AY16"/>
    <mergeCell ref="BA15:BA16"/>
    <mergeCell ref="AU17:AU18"/>
    <mergeCell ref="AW17:AW18"/>
    <mergeCell ref="AT101:AT102"/>
    <mergeCell ref="AN103:AN104"/>
    <mergeCell ref="AP103:AP104"/>
    <mergeCell ref="AR103:AR104"/>
    <mergeCell ref="AT103:AT104"/>
    <mergeCell ref="AN109:AN110"/>
    <mergeCell ref="AP109:AP110"/>
    <mergeCell ref="AR109:AR110"/>
    <mergeCell ref="AT109:AT110"/>
    <mergeCell ref="AN111:AN112"/>
    <mergeCell ref="AP111:AP112"/>
    <mergeCell ref="AR111:AR112"/>
    <mergeCell ref="AT111:AT112"/>
    <mergeCell ref="AN113:AN114"/>
    <mergeCell ref="AP113:AP114"/>
    <mergeCell ref="AR113:AR114"/>
    <mergeCell ref="AT113:AT114"/>
    <mergeCell ref="AN91:AN92"/>
    <mergeCell ref="AP91:AP92"/>
    <mergeCell ref="AR91:AR92"/>
    <mergeCell ref="AT91:AT92"/>
    <mergeCell ref="AN93:AN94"/>
    <mergeCell ref="AP93:AP94"/>
    <mergeCell ref="AR93:AR94"/>
    <mergeCell ref="AT93:AT94"/>
    <mergeCell ref="AN95:AN96"/>
    <mergeCell ref="AP95:AP96"/>
    <mergeCell ref="AR95:AR96"/>
    <mergeCell ref="AT95:AT96"/>
    <mergeCell ref="AN97:AN98"/>
    <mergeCell ref="AP97:AP98"/>
    <mergeCell ref="AR97:AR98"/>
    <mergeCell ref="AT97:AT98"/>
    <mergeCell ref="AN99:AN100"/>
    <mergeCell ref="AP99:AP100"/>
    <mergeCell ref="AR99:AR100"/>
    <mergeCell ref="AT99:AT100"/>
    <mergeCell ref="AN81:AN82"/>
    <mergeCell ref="AP81:AP82"/>
    <mergeCell ref="AR81:AR82"/>
    <mergeCell ref="AT81:AT82"/>
    <mergeCell ref="AN83:AN84"/>
    <mergeCell ref="AP83:AP84"/>
    <mergeCell ref="AR83:AR84"/>
    <mergeCell ref="AT83:AT84"/>
    <mergeCell ref="AN85:AN86"/>
    <mergeCell ref="AP85:AP86"/>
    <mergeCell ref="AR85:AR86"/>
    <mergeCell ref="AT85:AT86"/>
    <mergeCell ref="AN87:AN88"/>
    <mergeCell ref="AP87:AP88"/>
    <mergeCell ref="AR87:AR88"/>
    <mergeCell ref="AT87:AT88"/>
    <mergeCell ref="AN89:AN90"/>
    <mergeCell ref="AP89:AP90"/>
    <mergeCell ref="AR89:AR90"/>
    <mergeCell ref="AT89:AT90"/>
    <mergeCell ref="AN71:AN72"/>
    <mergeCell ref="AP71:AP72"/>
    <mergeCell ref="AR71:AR72"/>
    <mergeCell ref="AT71:AT72"/>
    <mergeCell ref="AN73:AN74"/>
    <mergeCell ref="AP73:AP74"/>
    <mergeCell ref="AR73:AR74"/>
    <mergeCell ref="AT73:AT74"/>
    <mergeCell ref="AN75:AN76"/>
    <mergeCell ref="AP75:AP76"/>
    <mergeCell ref="AR75:AR76"/>
    <mergeCell ref="AT75:AT76"/>
    <mergeCell ref="AN77:AN78"/>
    <mergeCell ref="AP77:AP78"/>
    <mergeCell ref="AR77:AR78"/>
    <mergeCell ref="AT77:AT78"/>
    <mergeCell ref="AN79:AN80"/>
    <mergeCell ref="AP79:AP80"/>
    <mergeCell ref="AR79:AR80"/>
    <mergeCell ref="AT79:AT80"/>
    <mergeCell ref="AN61:AN62"/>
    <mergeCell ref="AP61:AP62"/>
    <mergeCell ref="AR61:AR62"/>
    <mergeCell ref="AT61:AT62"/>
    <mergeCell ref="AN63:AN64"/>
    <mergeCell ref="AP63:AP64"/>
    <mergeCell ref="AR63:AR64"/>
    <mergeCell ref="AT63:AT64"/>
    <mergeCell ref="AN65:AN66"/>
    <mergeCell ref="AP65:AP66"/>
    <mergeCell ref="AR65:AR66"/>
    <mergeCell ref="AT65:AT66"/>
    <mergeCell ref="AN67:AN68"/>
    <mergeCell ref="AP67:AP68"/>
    <mergeCell ref="AR67:AR68"/>
    <mergeCell ref="AT67:AT68"/>
    <mergeCell ref="AN69:AN70"/>
    <mergeCell ref="AP69:AP70"/>
    <mergeCell ref="AR69:AR70"/>
    <mergeCell ref="AT69:AT70"/>
    <mergeCell ref="AN51:AN52"/>
    <mergeCell ref="AP51:AP52"/>
    <mergeCell ref="AR51:AR52"/>
    <mergeCell ref="AT51:AT52"/>
    <mergeCell ref="AN53:AN54"/>
    <mergeCell ref="AP53:AP54"/>
    <mergeCell ref="AR53:AR54"/>
    <mergeCell ref="AT53:AT54"/>
    <mergeCell ref="AN55:AN56"/>
    <mergeCell ref="AP55:AP56"/>
    <mergeCell ref="AR55:AR56"/>
    <mergeCell ref="AT55:AT56"/>
    <mergeCell ref="AN57:AN58"/>
    <mergeCell ref="AP57:AP58"/>
    <mergeCell ref="AR57:AR58"/>
    <mergeCell ref="AT57:AT58"/>
    <mergeCell ref="AN59:AN60"/>
    <mergeCell ref="AP59:AP60"/>
    <mergeCell ref="AR59:AR60"/>
    <mergeCell ref="AT59:AT60"/>
    <mergeCell ref="AN41:AN42"/>
    <mergeCell ref="AP41:AP42"/>
    <mergeCell ref="AR41:AR42"/>
    <mergeCell ref="AT41:AT42"/>
    <mergeCell ref="AN43:AN44"/>
    <mergeCell ref="AP43:AP44"/>
    <mergeCell ref="AR43:AR44"/>
    <mergeCell ref="AT43:AT44"/>
    <mergeCell ref="AN45:AN46"/>
    <mergeCell ref="AP45:AP46"/>
    <mergeCell ref="AR45:AR46"/>
    <mergeCell ref="AT45:AT46"/>
    <mergeCell ref="AN47:AN48"/>
    <mergeCell ref="AP47:AP48"/>
    <mergeCell ref="AR47:AR48"/>
    <mergeCell ref="AT47:AT48"/>
    <mergeCell ref="AN49:AN50"/>
    <mergeCell ref="AP49:AP50"/>
    <mergeCell ref="AR49:AR50"/>
    <mergeCell ref="AT49:AT50"/>
    <mergeCell ref="AN25:AN26"/>
    <mergeCell ref="AP25:AP26"/>
    <mergeCell ref="AR25:AR26"/>
    <mergeCell ref="AT25:AT26"/>
    <mergeCell ref="AN27:AN28"/>
    <mergeCell ref="AP27:AP28"/>
    <mergeCell ref="AR27:AR28"/>
    <mergeCell ref="AT27:AT28"/>
    <mergeCell ref="AN29:AN30"/>
    <mergeCell ref="AP29:AP30"/>
    <mergeCell ref="AR29:AR30"/>
    <mergeCell ref="AT29:AT30"/>
    <mergeCell ref="AN31:AN32"/>
    <mergeCell ref="AP31:AP32"/>
    <mergeCell ref="AR31:AR32"/>
    <mergeCell ref="AT31:AT32"/>
    <mergeCell ref="AN33:AN34"/>
    <mergeCell ref="AP33:AP34"/>
    <mergeCell ref="AR33:AR34"/>
    <mergeCell ref="AT33:AT34"/>
    <mergeCell ref="AN17:AN18"/>
    <mergeCell ref="AP17:AP18"/>
    <mergeCell ref="AR17:AR18"/>
    <mergeCell ref="AT17:AT18"/>
    <mergeCell ref="AN19:AN20"/>
    <mergeCell ref="AP19:AP20"/>
    <mergeCell ref="AR19:AR20"/>
    <mergeCell ref="AT19:AT20"/>
    <mergeCell ref="AN21:AN22"/>
    <mergeCell ref="AP21:AP22"/>
    <mergeCell ref="AR21:AR22"/>
    <mergeCell ref="AT21:AT22"/>
    <mergeCell ref="AN23:AN24"/>
    <mergeCell ref="AP23:AP24"/>
    <mergeCell ref="AR23:AR24"/>
    <mergeCell ref="AT23:AT24"/>
    <mergeCell ref="AI121:AI122"/>
    <mergeCell ref="AI111:AI112"/>
    <mergeCell ref="AK111:AK112"/>
    <mergeCell ref="AI61:AI62"/>
    <mergeCell ref="AK61:AK62"/>
    <mergeCell ref="AI45:AI46"/>
    <mergeCell ref="AK45:AK46"/>
    <mergeCell ref="AI21:AI22"/>
    <mergeCell ref="AK21:AK22"/>
    <mergeCell ref="AM71:AM72"/>
    <mergeCell ref="AM57:AM58"/>
    <mergeCell ref="AM59:AM60"/>
    <mergeCell ref="AM61:AM62"/>
    <mergeCell ref="AM63:AM64"/>
    <mergeCell ref="AM49:AM50"/>
    <mergeCell ref="AM51:AM52"/>
    <mergeCell ref="AG121:AG122"/>
    <mergeCell ref="AD121:AD122"/>
    <mergeCell ref="AB121:AB122"/>
    <mergeCell ref="Z121:Z122"/>
    <mergeCell ref="AK7:AL7"/>
    <mergeCell ref="AO7:AP7"/>
    <mergeCell ref="AH7:AI7"/>
    <mergeCell ref="AA7:AB7"/>
    <mergeCell ref="U8:V8"/>
    <mergeCell ref="W8:Y8"/>
    <mergeCell ref="T7:U7"/>
    <mergeCell ref="W7:X7"/>
    <mergeCell ref="AR7:AS7"/>
    <mergeCell ref="AN8:AO8"/>
    <mergeCell ref="AP8:AQ8"/>
    <mergeCell ref="AR8:AT8"/>
    <mergeCell ref="AN11:AN12"/>
    <mergeCell ref="AP11:AP12"/>
    <mergeCell ref="AR11:AR12"/>
    <mergeCell ref="AT11:AT12"/>
    <mergeCell ref="AN13:AN14"/>
    <mergeCell ref="AP13:AP14"/>
    <mergeCell ref="AR13:AR14"/>
    <mergeCell ref="AT13:AT14"/>
    <mergeCell ref="AN15:AN16"/>
    <mergeCell ref="AP15:AP16"/>
    <mergeCell ref="AG101:AG102"/>
    <mergeCell ref="AI101:AI102"/>
    <mergeCell ref="AK101:AK102"/>
    <mergeCell ref="AG103:AG104"/>
    <mergeCell ref="AI103:AI104"/>
    <mergeCell ref="AG111:AG112"/>
    <mergeCell ref="AG113:AG114"/>
    <mergeCell ref="AI113:AI114"/>
    <mergeCell ref="AK113:AK114"/>
    <mergeCell ref="AG115:AG116"/>
    <mergeCell ref="AI115:AI116"/>
    <mergeCell ref="AK115:AK116"/>
    <mergeCell ref="AG117:AG118"/>
    <mergeCell ref="AI117:AI118"/>
    <mergeCell ref="AK117:AK118"/>
    <mergeCell ref="AG119:AG120"/>
    <mergeCell ref="AI119:AI120"/>
    <mergeCell ref="AK119:AK120"/>
    <mergeCell ref="AB111:AB112"/>
    <mergeCell ref="AD111:AD112"/>
    <mergeCell ref="AB113:AB114"/>
    <mergeCell ref="AD113:AD114"/>
    <mergeCell ref="AB115:AB116"/>
    <mergeCell ref="AD115:AD116"/>
    <mergeCell ref="AG105:AG106"/>
    <mergeCell ref="AI105:AI106"/>
    <mergeCell ref="AK105:AK106"/>
    <mergeCell ref="AG107:AG108"/>
    <mergeCell ref="AI107:AI108"/>
    <mergeCell ref="AK107:AK108"/>
    <mergeCell ref="AG109:AG110"/>
    <mergeCell ref="AI109:AI110"/>
    <mergeCell ref="AK109:AK110"/>
    <mergeCell ref="AG91:AG92"/>
    <mergeCell ref="AI91:AI92"/>
    <mergeCell ref="AK91:AK92"/>
    <mergeCell ref="AG93:AG94"/>
    <mergeCell ref="AI93:AI94"/>
    <mergeCell ref="AK93:AK94"/>
    <mergeCell ref="AG95:AG96"/>
    <mergeCell ref="AI95:AI96"/>
    <mergeCell ref="AK95:AK96"/>
    <mergeCell ref="AG97:AG98"/>
    <mergeCell ref="AI97:AI98"/>
    <mergeCell ref="AK97:AK98"/>
    <mergeCell ref="AG99:AG100"/>
    <mergeCell ref="AI99:AI100"/>
    <mergeCell ref="AK99:AK100"/>
    <mergeCell ref="AG81:AG82"/>
    <mergeCell ref="AI81:AI82"/>
    <mergeCell ref="AK81:AK82"/>
    <mergeCell ref="AG83:AG84"/>
    <mergeCell ref="AI83:AI84"/>
    <mergeCell ref="AK83:AK84"/>
    <mergeCell ref="AG85:AG86"/>
    <mergeCell ref="AI85:AI86"/>
    <mergeCell ref="AK85:AK86"/>
    <mergeCell ref="AG87:AG88"/>
    <mergeCell ref="AI87:AI88"/>
    <mergeCell ref="AK87:AK88"/>
    <mergeCell ref="AG89:AG90"/>
    <mergeCell ref="AI89:AI90"/>
    <mergeCell ref="AK89:AK90"/>
    <mergeCell ref="AG71:AG72"/>
    <mergeCell ref="AI71:AI72"/>
    <mergeCell ref="AK71:AK72"/>
    <mergeCell ref="AG73:AG74"/>
    <mergeCell ref="AI73:AI74"/>
    <mergeCell ref="AK73:AK74"/>
    <mergeCell ref="AG75:AG76"/>
    <mergeCell ref="AI75:AI76"/>
    <mergeCell ref="AK75:AK76"/>
    <mergeCell ref="AG77:AG78"/>
    <mergeCell ref="AI77:AI78"/>
    <mergeCell ref="AK77:AK78"/>
    <mergeCell ref="AG79:AG80"/>
    <mergeCell ref="AI79:AI80"/>
    <mergeCell ref="AK79:AK80"/>
    <mergeCell ref="AG63:AG64"/>
    <mergeCell ref="AI63:AI64"/>
    <mergeCell ref="AK63:AK64"/>
    <mergeCell ref="AG65:AG66"/>
    <mergeCell ref="AI65:AI66"/>
    <mergeCell ref="AK65:AK66"/>
    <mergeCell ref="AG67:AG68"/>
    <mergeCell ref="AI67:AI68"/>
    <mergeCell ref="AK67:AK68"/>
    <mergeCell ref="AG69:AG70"/>
    <mergeCell ref="AI69:AI70"/>
    <mergeCell ref="AK69:AK70"/>
    <mergeCell ref="AI51:AI52"/>
    <mergeCell ref="AK51:AK52"/>
    <mergeCell ref="AG53:AG54"/>
    <mergeCell ref="AI53:AI54"/>
    <mergeCell ref="AK53:AK54"/>
    <mergeCell ref="AG55:AG56"/>
    <mergeCell ref="AI55:AI56"/>
    <mergeCell ref="AK55:AK56"/>
    <mergeCell ref="AG57:AG58"/>
    <mergeCell ref="AI57:AI58"/>
    <mergeCell ref="AK57:AK58"/>
    <mergeCell ref="AG59:AG60"/>
    <mergeCell ref="AI59:AI60"/>
    <mergeCell ref="AK59:AK60"/>
    <mergeCell ref="AG13:AG14"/>
    <mergeCell ref="AI13:AI14"/>
    <mergeCell ref="AK13:AK14"/>
    <mergeCell ref="AG15:AG16"/>
    <mergeCell ref="AI15:AI16"/>
    <mergeCell ref="AK15:AK16"/>
    <mergeCell ref="AG17:AG18"/>
    <mergeCell ref="AI17:AI18"/>
    <mergeCell ref="AK17:AK18"/>
    <mergeCell ref="AG19:AG20"/>
    <mergeCell ref="AI19:AI20"/>
    <mergeCell ref="AK19:AK20"/>
    <mergeCell ref="AG47:AG48"/>
    <mergeCell ref="AI47:AI48"/>
    <mergeCell ref="AK47:AK48"/>
    <mergeCell ref="AG49:AG50"/>
    <mergeCell ref="AI49:AI50"/>
    <mergeCell ref="AK49:AK50"/>
    <mergeCell ref="AI31:AI32"/>
    <mergeCell ref="AK31:AK32"/>
    <mergeCell ref="AG33:AG34"/>
    <mergeCell ref="AI33:AI34"/>
    <mergeCell ref="AK33:AK34"/>
    <mergeCell ref="AG35:AG36"/>
    <mergeCell ref="AI35:AI36"/>
    <mergeCell ref="AK35:AK36"/>
    <mergeCell ref="AG37:AG38"/>
    <mergeCell ref="AI37:AI38"/>
    <mergeCell ref="AK37:AK38"/>
    <mergeCell ref="AG39:AG40"/>
    <mergeCell ref="AI39:AI40"/>
    <mergeCell ref="AK39:AK40"/>
    <mergeCell ref="Z65:Z66"/>
    <mergeCell ref="AB65:AB66"/>
    <mergeCell ref="AD65:AD66"/>
    <mergeCell ref="Z67:Z68"/>
    <mergeCell ref="AB67:AB68"/>
    <mergeCell ref="AD67:AD68"/>
    <mergeCell ref="Z69:Z70"/>
    <mergeCell ref="AB69:AB70"/>
    <mergeCell ref="AD69:AD70"/>
    <mergeCell ref="AG11:AG12"/>
    <mergeCell ref="AG21:AG22"/>
    <mergeCell ref="AG31:AG32"/>
    <mergeCell ref="AG41:AG42"/>
    <mergeCell ref="AG51:AG52"/>
    <mergeCell ref="AG61:AG62"/>
    <mergeCell ref="Z53:Z54"/>
    <mergeCell ref="AB53:AB54"/>
    <mergeCell ref="AD53:AD54"/>
    <mergeCell ref="Z55:Z56"/>
    <mergeCell ref="AB55:AB56"/>
    <mergeCell ref="AD55:AD56"/>
    <mergeCell ref="Z57:Z58"/>
    <mergeCell ref="AB57:AB58"/>
    <mergeCell ref="AD57:AD58"/>
    <mergeCell ref="Z59:Z60"/>
    <mergeCell ref="AB59:AB60"/>
    <mergeCell ref="AD59:AD60"/>
    <mergeCell ref="Z61:Z62"/>
    <mergeCell ref="AB61:AB62"/>
    <mergeCell ref="AG43:AG44"/>
    <mergeCell ref="AG45:AG46"/>
    <mergeCell ref="Z49:Z50"/>
    <mergeCell ref="AB49:AB50"/>
    <mergeCell ref="AD49:AD50"/>
    <mergeCell ref="Z51:Z52"/>
    <mergeCell ref="AB51:AB52"/>
    <mergeCell ref="AD51:AD52"/>
    <mergeCell ref="Z31:Z32"/>
    <mergeCell ref="AB31:AB32"/>
    <mergeCell ref="AD31:AD32"/>
    <mergeCell ref="Z33:Z34"/>
    <mergeCell ref="AB33:AB34"/>
    <mergeCell ref="AD33:AD34"/>
    <mergeCell ref="Z35:Z36"/>
    <mergeCell ref="AB35:AB36"/>
    <mergeCell ref="AD35:AD36"/>
    <mergeCell ref="Z37:Z38"/>
    <mergeCell ref="AB37:AB38"/>
    <mergeCell ref="AD37:AD38"/>
    <mergeCell ref="Z39:Z40"/>
    <mergeCell ref="AB39:AB40"/>
    <mergeCell ref="AD39:AD40"/>
    <mergeCell ref="Z21:Z22"/>
    <mergeCell ref="AB21:AB22"/>
    <mergeCell ref="AD21:AD22"/>
    <mergeCell ref="Z23:Z24"/>
    <mergeCell ref="AB23:AB24"/>
    <mergeCell ref="AD23:AD24"/>
    <mergeCell ref="Z25:Z26"/>
    <mergeCell ref="AB25:AB26"/>
    <mergeCell ref="AD25:AD26"/>
    <mergeCell ref="Z27:Z28"/>
    <mergeCell ref="AB27:AB28"/>
    <mergeCell ref="AD27:AD28"/>
    <mergeCell ref="Z29:Z30"/>
    <mergeCell ref="AB29:AB30"/>
    <mergeCell ref="AD29:AD30"/>
    <mergeCell ref="AD11:AD12"/>
    <mergeCell ref="Z13:Z14"/>
    <mergeCell ref="AB13:AB14"/>
    <mergeCell ref="AD13:AD14"/>
    <mergeCell ref="Z15:Z16"/>
    <mergeCell ref="AB15:AB16"/>
    <mergeCell ref="AD15:AD16"/>
    <mergeCell ref="Z17:Z18"/>
    <mergeCell ref="AB17:AB18"/>
    <mergeCell ref="AD17:AD18"/>
    <mergeCell ref="Z19:Z20"/>
    <mergeCell ref="AB19:AB20"/>
    <mergeCell ref="AD19:AD20"/>
    <mergeCell ref="AB85:AB86"/>
    <mergeCell ref="AD85:AD86"/>
    <mergeCell ref="Z87:Z88"/>
    <mergeCell ref="AB87:AB88"/>
    <mergeCell ref="AD87:AD88"/>
    <mergeCell ref="Z89:Z90"/>
    <mergeCell ref="AB89:AB90"/>
    <mergeCell ref="AD89:AD90"/>
    <mergeCell ref="Z117:Z118"/>
    <mergeCell ref="AB117:AB118"/>
    <mergeCell ref="AD117:AD118"/>
    <mergeCell ref="Z119:Z120"/>
    <mergeCell ref="AB119:AB120"/>
    <mergeCell ref="AD119:AD120"/>
    <mergeCell ref="AB101:AB102"/>
    <mergeCell ref="AD101:AD102"/>
    <mergeCell ref="Z103:Z104"/>
    <mergeCell ref="AB103:AB104"/>
    <mergeCell ref="AD103:AD104"/>
    <mergeCell ref="Z105:Z106"/>
    <mergeCell ref="AB105:AB106"/>
    <mergeCell ref="AD105:AD106"/>
    <mergeCell ref="Z107:Z108"/>
    <mergeCell ref="AB107:AB108"/>
    <mergeCell ref="AD107:AD108"/>
    <mergeCell ref="Z109:Z110"/>
    <mergeCell ref="AB109:AB110"/>
    <mergeCell ref="AD109:AD110"/>
    <mergeCell ref="Z113:Z114"/>
    <mergeCell ref="Z115:Z116"/>
    <mergeCell ref="AB75:AB76"/>
    <mergeCell ref="AD75:AD76"/>
    <mergeCell ref="Z77:Z78"/>
    <mergeCell ref="AB77:AB78"/>
    <mergeCell ref="AD77:AD78"/>
    <mergeCell ref="Z79:Z80"/>
    <mergeCell ref="AB79:AB80"/>
    <mergeCell ref="AD79:AD80"/>
    <mergeCell ref="S113:S114"/>
    <mergeCell ref="U113:U114"/>
    <mergeCell ref="W113:W114"/>
    <mergeCell ref="S95:S96"/>
    <mergeCell ref="U95:U96"/>
    <mergeCell ref="W95:W96"/>
    <mergeCell ref="S97:S98"/>
    <mergeCell ref="U97:U98"/>
    <mergeCell ref="W97:W98"/>
    <mergeCell ref="S99:S100"/>
    <mergeCell ref="U99:U100"/>
    <mergeCell ref="W99:W100"/>
    <mergeCell ref="S101:S102"/>
    <mergeCell ref="U101:U102"/>
    <mergeCell ref="W101:W102"/>
    <mergeCell ref="S83:S84"/>
    <mergeCell ref="U83:U84"/>
    <mergeCell ref="W83:W84"/>
    <mergeCell ref="AB91:AB92"/>
    <mergeCell ref="AD91:AD92"/>
    <mergeCell ref="Z93:Z94"/>
    <mergeCell ref="AB93:AB94"/>
    <mergeCell ref="AD93:AD94"/>
    <mergeCell ref="Z95:Z96"/>
    <mergeCell ref="W115:W116"/>
    <mergeCell ref="S117:S118"/>
    <mergeCell ref="U117:U118"/>
    <mergeCell ref="W117:W118"/>
    <mergeCell ref="S119:S120"/>
    <mergeCell ref="U119:U120"/>
    <mergeCell ref="W119:W120"/>
    <mergeCell ref="Z71:Z72"/>
    <mergeCell ref="Z81:Z82"/>
    <mergeCell ref="Z91:Z92"/>
    <mergeCell ref="Z101:Z102"/>
    <mergeCell ref="Z111:Z112"/>
    <mergeCell ref="S103:S104"/>
    <mergeCell ref="U103:U104"/>
    <mergeCell ref="W103:W104"/>
    <mergeCell ref="S105:S106"/>
    <mergeCell ref="U105:U106"/>
    <mergeCell ref="W105:W106"/>
    <mergeCell ref="S107:S108"/>
    <mergeCell ref="U107:U108"/>
    <mergeCell ref="W107:W108"/>
    <mergeCell ref="S109:S110"/>
    <mergeCell ref="U109:U110"/>
    <mergeCell ref="W109:W110"/>
    <mergeCell ref="S111:S112"/>
    <mergeCell ref="U111:U112"/>
    <mergeCell ref="W111:W112"/>
    <mergeCell ref="S93:S94"/>
    <mergeCell ref="U93:U94"/>
    <mergeCell ref="W93:W94"/>
    <mergeCell ref="Z85:Z86"/>
    <mergeCell ref="S89:S90"/>
    <mergeCell ref="U89:U90"/>
    <mergeCell ref="W89:W90"/>
    <mergeCell ref="S91:S92"/>
    <mergeCell ref="U91:U92"/>
    <mergeCell ref="W91:W92"/>
    <mergeCell ref="U73:U74"/>
    <mergeCell ref="W73:W74"/>
    <mergeCell ref="S75:S76"/>
    <mergeCell ref="U75:U76"/>
    <mergeCell ref="W75:W76"/>
    <mergeCell ref="S77:S78"/>
    <mergeCell ref="U77:U78"/>
    <mergeCell ref="W77:W78"/>
    <mergeCell ref="S79:S80"/>
    <mergeCell ref="U79:U80"/>
    <mergeCell ref="W79:W80"/>
    <mergeCell ref="S81:S82"/>
    <mergeCell ref="U81:U82"/>
    <mergeCell ref="W81:W82"/>
    <mergeCell ref="W49:W50"/>
    <mergeCell ref="S51:S52"/>
    <mergeCell ref="U51:U52"/>
    <mergeCell ref="W51:W52"/>
    <mergeCell ref="S31:S32"/>
    <mergeCell ref="U31:U32"/>
    <mergeCell ref="W31:W32"/>
    <mergeCell ref="S33:S34"/>
    <mergeCell ref="U33:U34"/>
    <mergeCell ref="W33:W34"/>
    <mergeCell ref="S35:S36"/>
    <mergeCell ref="U35:U36"/>
    <mergeCell ref="W35:W36"/>
    <mergeCell ref="S37:S38"/>
    <mergeCell ref="U37:U38"/>
    <mergeCell ref="W37:W38"/>
    <mergeCell ref="S39:S40"/>
    <mergeCell ref="U39:U40"/>
    <mergeCell ref="W39:W40"/>
    <mergeCell ref="S17:S18"/>
    <mergeCell ref="U17:U18"/>
    <mergeCell ref="W17:W18"/>
    <mergeCell ref="S19:S20"/>
    <mergeCell ref="U19:U20"/>
    <mergeCell ref="W19:W20"/>
    <mergeCell ref="S21:S22"/>
    <mergeCell ref="S43:S44"/>
    <mergeCell ref="U43:U44"/>
    <mergeCell ref="W43:W44"/>
    <mergeCell ref="S45:S46"/>
    <mergeCell ref="U45:U46"/>
    <mergeCell ref="W45:W46"/>
    <mergeCell ref="N109:N110"/>
    <mergeCell ref="P109:P110"/>
    <mergeCell ref="L111:L112"/>
    <mergeCell ref="N111:N112"/>
    <mergeCell ref="P111:P112"/>
    <mergeCell ref="P19:P20"/>
    <mergeCell ref="L21:L22"/>
    <mergeCell ref="N21:N22"/>
    <mergeCell ref="P21:P22"/>
    <mergeCell ref="L23:L24"/>
    <mergeCell ref="N23:N24"/>
    <mergeCell ref="P23:P24"/>
    <mergeCell ref="L25:L26"/>
    <mergeCell ref="N25:N26"/>
    <mergeCell ref="P25:P26"/>
    <mergeCell ref="L27:L28"/>
    <mergeCell ref="N27:N28"/>
    <mergeCell ref="P27:P28"/>
    <mergeCell ref="L77:L78"/>
    <mergeCell ref="P79:P80"/>
    <mergeCell ref="L45:L46"/>
    <mergeCell ref="N45:N46"/>
    <mergeCell ref="P45:P46"/>
    <mergeCell ref="L47:L48"/>
    <mergeCell ref="N47:N48"/>
    <mergeCell ref="P47:P48"/>
    <mergeCell ref="L49:L50"/>
    <mergeCell ref="N49:N50"/>
    <mergeCell ref="P49:P50"/>
    <mergeCell ref="L51:L52"/>
    <mergeCell ref="N51:N52"/>
    <mergeCell ref="P51:P52"/>
    <mergeCell ref="L53:L54"/>
    <mergeCell ref="L113:L114"/>
    <mergeCell ref="N113:N114"/>
    <mergeCell ref="P113:P114"/>
    <mergeCell ref="P85:P86"/>
    <mergeCell ref="L87:L88"/>
    <mergeCell ref="N87:N88"/>
    <mergeCell ref="P87:P88"/>
    <mergeCell ref="L89:L90"/>
    <mergeCell ref="N89:N90"/>
    <mergeCell ref="P89:P90"/>
    <mergeCell ref="L91:L92"/>
    <mergeCell ref="N91:N92"/>
    <mergeCell ref="P91:P92"/>
    <mergeCell ref="L93:L94"/>
    <mergeCell ref="N93:N94"/>
    <mergeCell ref="P93:P94"/>
    <mergeCell ref="I99:I100"/>
    <mergeCell ref="I101:I102"/>
    <mergeCell ref="I103:I104"/>
    <mergeCell ref="I105:I106"/>
    <mergeCell ref="I107:I108"/>
    <mergeCell ref="I109:I110"/>
    <mergeCell ref="I111:I112"/>
    <mergeCell ref="I113:I114"/>
    <mergeCell ref="I115:I116"/>
    <mergeCell ref="P35:P36"/>
    <mergeCell ref="L37:L38"/>
    <mergeCell ref="N37:N38"/>
    <mergeCell ref="P37:P38"/>
    <mergeCell ref="L39:L40"/>
    <mergeCell ref="N39:N40"/>
    <mergeCell ref="P39:P40"/>
    <mergeCell ref="L41:L42"/>
    <mergeCell ref="N41:N42"/>
    <mergeCell ref="P41:P42"/>
    <mergeCell ref="L43:L44"/>
    <mergeCell ref="N43:N44"/>
    <mergeCell ref="P43:P44"/>
    <mergeCell ref="L81:L82"/>
    <mergeCell ref="N81:N82"/>
    <mergeCell ref="P81:P82"/>
    <mergeCell ref="L83:L84"/>
    <mergeCell ref="N83:N84"/>
    <mergeCell ref="P83:P84"/>
    <mergeCell ref="N77:N78"/>
    <mergeCell ref="P77:P78"/>
    <mergeCell ref="L79:L80"/>
    <mergeCell ref="N79:N80"/>
    <mergeCell ref="G49:G50"/>
    <mergeCell ref="G51:G52"/>
    <mergeCell ref="G53:G54"/>
    <mergeCell ref="G55:G56"/>
    <mergeCell ref="G57:G58"/>
    <mergeCell ref="G59:G60"/>
    <mergeCell ref="G61:G62"/>
    <mergeCell ref="G63:G64"/>
    <mergeCell ref="G65:G66"/>
    <mergeCell ref="G67:G68"/>
    <mergeCell ref="G69:G70"/>
    <mergeCell ref="G71:G72"/>
    <mergeCell ref="G73:G74"/>
    <mergeCell ref="G75:G76"/>
    <mergeCell ref="G77:G78"/>
    <mergeCell ref="G79:G80"/>
    <mergeCell ref="I91:I92"/>
    <mergeCell ref="K17:K18"/>
    <mergeCell ref="I17:I18"/>
    <mergeCell ref="A23:A24"/>
    <mergeCell ref="B23:B24"/>
    <mergeCell ref="C23:C24"/>
    <mergeCell ref="K23:K24"/>
    <mergeCell ref="A29:A30"/>
    <mergeCell ref="E51:E52"/>
    <mergeCell ref="E53:E54"/>
    <mergeCell ref="E55:E56"/>
    <mergeCell ref="E57:E58"/>
    <mergeCell ref="E59:E60"/>
    <mergeCell ref="E61:E62"/>
    <mergeCell ref="E63:E64"/>
    <mergeCell ref="E65:E66"/>
    <mergeCell ref="E67:E68"/>
    <mergeCell ref="E69:E70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E49:E50"/>
    <mergeCell ref="I43:I44"/>
    <mergeCell ref="M7:N7"/>
    <mergeCell ref="G8:H8"/>
    <mergeCell ref="F7:G7"/>
    <mergeCell ref="I7:J7"/>
    <mergeCell ref="AD8:AF8"/>
    <mergeCell ref="S8:T8"/>
    <mergeCell ref="A11:A12"/>
    <mergeCell ref="B11:B12"/>
    <mergeCell ref="C11:C12"/>
    <mergeCell ref="K11:K12"/>
    <mergeCell ref="Z8:AA8"/>
    <mergeCell ref="AB8:AC8"/>
    <mergeCell ref="I11:I12"/>
    <mergeCell ref="L11:L12"/>
    <mergeCell ref="N11:N12"/>
    <mergeCell ref="P11:P12"/>
    <mergeCell ref="Z11:Z12"/>
    <mergeCell ref="AB11:AB12"/>
    <mergeCell ref="AF11:AF12"/>
    <mergeCell ref="E11:E12"/>
    <mergeCell ref="D7:D9"/>
    <mergeCell ref="G11:G12"/>
    <mergeCell ref="S11:S12"/>
    <mergeCell ref="U11:U12"/>
    <mergeCell ref="W11:W12"/>
    <mergeCell ref="BK11:BK12"/>
    <mergeCell ref="BM11:BM12"/>
    <mergeCell ref="Y11:Y12"/>
    <mergeCell ref="R11:R12"/>
    <mergeCell ref="I13:I14"/>
    <mergeCell ref="L13:L14"/>
    <mergeCell ref="N13:N14"/>
    <mergeCell ref="P13:P14"/>
    <mergeCell ref="AF13:AF14"/>
    <mergeCell ref="A15:A16"/>
    <mergeCell ref="B15:B16"/>
    <mergeCell ref="C15:C16"/>
    <mergeCell ref="K15:K16"/>
    <mergeCell ref="R15:R16"/>
    <mergeCell ref="Y13:Y14"/>
    <mergeCell ref="R13:R14"/>
    <mergeCell ref="I15:I16"/>
    <mergeCell ref="L15:L16"/>
    <mergeCell ref="N15:N16"/>
    <mergeCell ref="Y15:Y16"/>
    <mergeCell ref="AF15:AF16"/>
    <mergeCell ref="P15:P16"/>
    <mergeCell ref="E15:E16"/>
    <mergeCell ref="E13:E14"/>
    <mergeCell ref="A13:A14"/>
    <mergeCell ref="B13:B14"/>
    <mergeCell ref="C13:C14"/>
    <mergeCell ref="K13:K14"/>
    <mergeCell ref="G13:G14"/>
    <mergeCell ref="G15:G16"/>
    <mergeCell ref="S13:S14"/>
    <mergeCell ref="U13:U14"/>
    <mergeCell ref="L17:L18"/>
    <mergeCell ref="N17:N18"/>
    <mergeCell ref="P17:P18"/>
    <mergeCell ref="AF17:AF18"/>
    <mergeCell ref="A19:A20"/>
    <mergeCell ref="B19:B20"/>
    <mergeCell ref="C19:C20"/>
    <mergeCell ref="K19:K20"/>
    <mergeCell ref="BK17:BK18"/>
    <mergeCell ref="BM17:BM18"/>
    <mergeCell ref="Y17:Y18"/>
    <mergeCell ref="R17:R18"/>
    <mergeCell ref="A17:A18"/>
    <mergeCell ref="B17:B18"/>
    <mergeCell ref="C17:C18"/>
    <mergeCell ref="AF19:AF20"/>
    <mergeCell ref="A21:A22"/>
    <mergeCell ref="B21:B22"/>
    <mergeCell ref="C21:C22"/>
    <mergeCell ref="K21:K22"/>
    <mergeCell ref="BK19:BK20"/>
    <mergeCell ref="BM19:BM20"/>
    <mergeCell ref="Y19:Y20"/>
    <mergeCell ref="R19:R20"/>
    <mergeCell ref="I19:I20"/>
    <mergeCell ref="I21:I22"/>
    <mergeCell ref="L19:L20"/>
    <mergeCell ref="N19:N20"/>
    <mergeCell ref="AF21:AF22"/>
    <mergeCell ref="E21:E22"/>
    <mergeCell ref="E19:E20"/>
    <mergeCell ref="E17:E18"/>
    <mergeCell ref="R23:R24"/>
    <mergeCell ref="Y21:Y22"/>
    <mergeCell ref="R21:R22"/>
    <mergeCell ref="I23:I24"/>
    <mergeCell ref="K25:K26"/>
    <mergeCell ref="Y23:Y24"/>
    <mergeCell ref="AF23:AF24"/>
    <mergeCell ref="I25:I26"/>
    <mergeCell ref="AF25:AF26"/>
    <mergeCell ref="A27:A28"/>
    <mergeCell ref="B27:B28"/>
    <mergeCell ref="C27:C28"/>
    <mergeCell ref="K27:K28"/>
    <mergeCell ref="BK25:BK26"/>
    <mergeCell ref="BM25:BM26"/>
    <mergeCell ref="Y25:Y26"/>
    <mergeCell ref="R25:R26"/>
    <mergeCell ref="A25:A26"/>
    <mergeCell ref="B25:B26"/>
    <mergeCell ref="C25:C26"/>
    <mergeCell ref="AF27:AF28"/>
    <mergeCell ref="E27:E28"/>
    <mergeCell ref="E25:E26"/>
    <mergeCell ref="E23:E24"/>
    <mergeCell ref="U21:U22"/>
    <mergeCell ref="W21:W22"/>
    <mergeCell ref="S23:S24"/>
    <mergeCell ref="U23:U24"/>
    <mergeCell ref="W23:W24"/>
    <mergeCell ref="S25:S26"/>
    <mergeCell ref="U25:U26"/>
    <mergeCell ref="W25:W26"/>
    <mergeCell ref="B29:B30"/>
    <mergeCell ref="C29:C30"/>
    <mergeCell ref="K29:K30"/>
    <mergeCell ref="BK27:BK28"/>
    <mergeCell ref="BM27:BM28"/>
    <mergeCell ref="Y27:Y28"/>
    <mergeCell ref="R27:R28"/>
    <mergeCell ref="I27:I28"/>
    <mergeCell ref="I29:I30"/>
    <mergeCell ref="L29:L30"/>
    <mergeCell ref="N29:N30"/>
    <mergeCell ref="AF29:AF30"/>
    <mergeCell ref="A31:A32"/>
    <mergeCell ref="B31:B32"/>
    <mergeCell ref="C31:C32"/>
    <mergeCell ref="K31:K32"/>
    <mergeCell ref="R31:R32"/>
    <mergeCell ref="Y29:Y30"/>
    <mergeCell ref="R29:R30"/>
    <mergeCell ref="I31:I32"/>
    <mergeCell ref="P29:P30"/>
    <mergeCell ref="L31:L32"/>
    <mergeCell ref="E31:E32"/>
    <mergeCell ref="E29:E30"/>
    <mergeCell ref="S27:S28"/>
    <mergeCell ref="U27:U28"/>
    <mergeCell ref="W27:W28"/>
    <mergeCell ref="S29:S30"/>
    <mergeCell ref="U29:U30"/>
    <mergeCell ref="W29:W30"/>
    <mergeCell ref="AU27:AU28"/>
    <mergeCell ref="AW27:AW28"/>
    <mergeCell ref="K33:K34"/>
    <mergeCell ref="Y31:Y32"/>
    <mergeCell ref="AF31:AF32"/>
    <mergeCell ref="I33:I34"/>
    <mergeCell ref="N31:N32"/>
    <mergeCell ref="P31:P32"/>
    <mergeCell ref="L33:L34"/>
    <mergeCell ref="N33:N34"/>
    <mergeCell ref="P33:P34"/>
    <mergeCell ref="AF33:AF34"/>
    <mergeCell ref="A35:A36"/>
    <mergeCell ref="B35:B36"/>
    <mergeCell ref="C35:C36"/>
    <mergeCell ref="K35:K36"/>
    <mergeCell ref="BK33:BK34"/>
    <mergeCell ref="BM33:BM34"/>
    <mergeCell ref="Y33:Y34"/>
    <mergeCell ref="R33:R34"/>
    <mergeCell ref="A33:A34"/>
    <mergeCell ref="B33:B34"/>
    <mergeCell ref="C33:C34"/>
    <mergeCell ref="AF35:AF36"/>
    <mergeCell ref="E35:E36"/>
    <mergeCell ref="E33:E34"/>
    <mergeCell ref="AN35:AN36"/>
    <mergeCell ref="AP35:AP36"/>
    <mergeCell ref="AR35:AR36"/>
    <mergeCell ref="AT35:AT36"/>
    <mergeCell ref="BI33:BI34"/>
    <mergeCell ref="A37:A38"/>
    <mergeCell ref="B37:B38"/>
    <mergeCell ref="C37:C38"/>
    <mergeCell ref="K37:K38"/>
    <mergeCell ref="BK35:BK36"/>
    <mergeCell ref="BM35:BM36"/>
    <mergeCell ref="Y35:Y36"/>
    <mergeCell ref="R35:R36"/>
    <mergeCell ref="I35:I36"/>
    <mergeCell ref="I37:I38"/>
    <mergeCell ref="L35:L36"/>
    <mergeCell ref="N35:N36"/>
    <mergeCell ref="AF37:AF38"/>
    <mergeCell ref="A39:A40"/>
    <mergeCell ref="B39:B40"/>
    <mergeCell ref="C39:C40"/>
    <mergeCell ref="K39:K40"/>
    <mergeCell ref="R39:R40"/>
    <mergeCell ref="Y37:Y38"/>
    <mergeCell ref="R37:R38"/>
    <mergeCell ref="I39:I40"/>
    <mergeCell ref="E39:E40"/>
    <mergeCell ref="E37:E38"/>
    <mergeCell ref="AN37:AN38"/>
    <mergeCell ref="AP37:AP38"/>
    <mergeCell ref="AR37:AR38"/>
    <mergeCell ref="AT37:AT38"/>
    <mergeCell ref="AN39:AN40"/>
    <mergeCell ref="AP39:AP40"/>
    <mergeCell ref="AR39:AR40"/>
    <mergeCell ref="AT39:AT40"/>
    <mergeCell ref="AU37:AU38"/>
    <mergeCell ref="K41:K42"/>
    <mergeCell ref="Y39:Y40"/>
    <mergeCell ref="AF39:AF40"/>
    <mergeCell ref="I41:I42"/>
    <mergeCell ref="S41:S42"/>
    <mergeCell ref="U41:U42"/>
    <mergeCell ref="W41:W42"/>
    <mergeCell ref="Z41:Z42"/>
    <mergeCell ref="AB41:AB42"/>
    <mergeCell ref="AD41:AD42"/>
    <mergeCell ref="AF41:AF42"/>
    <mergeCell ref="A43:A44"/>
    <mergeCell ref="B43:B44"/>
    <mergeCell ref="C43:C44"/>
    <mergeCell ref="K43:K44"/>
    <mergeCell ref="BK41:BK42"/>
    <mergeCell ref="BM41:BM42"/>
    <mergeCell ref="Y41:Y42"/>
    <mergeCell ref="R41:R42"/>
    <mergeCell ref="A41:A42"/>
    <mergeCell ref="B41:B42"/>
    <mergeCell ref="C41:C42"/>
    <mergeCell ref="AF43:AF44"/>
    <mergeCell ref="E41:E42"/>
    <mergeCell ref="E43:E44"/>
    <mergeCell ref="Z43:Z44"/>
    <mergeCell ref="AB43:AB44"/>
    <mergeCell ref="AD43:AD44"/>
    <mergeCell ref="AI41:AI42"/>
    <mergeCell ref="AK41:AK42"/>
    <mergeCell ref="AI43:AI44"/>
    <mergeCell ref="AK43:AK44"/>
    <mergeCell ref="A45:A46"/>
    <mergeCell ref="B45:B46"/>
    <mergeCell ref="C45:C46"/>
    <mergeCell ref="K45:K46"/>
    <mergeCell ref="BK43:BK44"/>
    <mergeCell ref="BM43:BM44"/>
    <mergeCell ref="Y43:Y44"/>
    <mergeCell ref="R43:R44"/>
    <mergeCell ref="E45:E46"/>
    <mergeCell ref="G43:G44"/>
    <mergeCell ref="G45:G46"/>
    <mergeCell ref="AF45:AF46"/>
    <mergeCell ref="A47:A48"/>
    <mergeCell ref="B47:B48"/>
    <mergeCell ref="C47:C48"/>
    <mergeCell ref="K47:K48"/>
    <mergeCell ref="R47:R48"/>
    <mergeCell ref="Y45:Y46"/>
    <mergeCell ref="R45:R46"/>
    <mergeCell ref="E47:E48"/>
    <mergeCell ref="G47:G48"/>
    <mergeCell ref="I45:I46"/>
    <mergeCell ref="I47:I48"/>
    <mergeCell ref="S47:S48"/>
    <mergeCell ref="U47:U48"/>
    <mergeCell ref="W47:W48"/>
    <mergeCell ref="Z45:Z46"/>
    <mergeCell ref="AB45:AB46"/>
    <mergeCell ref="AD45:AD46"/>
    <mergeCell ref="Z47:Z48"/>
    <mergeCell ref="AB47:AB48"/>
    <mergeCell ref="AD47:AD48"/>
    <mergeCell ref="K49:K50"/>
    <mergeCell ref="Y47:Y48"/>
    <mergeCell ref="AF47:AF48"/>
    <mergeCell ref="AF49:AF50"/>
    <mergeCell ref="A51:A52"/>
    <mergeCell ref="B51:B52"/>
    <mergeCell ref="C51:C52"/>
    <mergeCell ref="K51:K52"/>
    <mergeCell ref="BK49:BK50"/>
    <mergeCell ref="BM49:BM50"/>
    <mergeCell ref="Y49:Y50"/>
    <mergeCell ref="R49:R50"/>
    <mergeCell ref="A49:A50"/>
    <mergeCell ref="B49:B50"/>
    <mergeCell ref="C49:C50"/>
    <mergeCell ref="AF51:AF52"/>
    <mergeCell ref="A53:A54"/>
    <mergeCell ref="B53:B54"/>
    <mergeCell ref="C53:C54"/>
    <mergeCell ref="K53:K54"/>
    <mergeCell ref="BK51:BK52"/>
    <mergeCell ref="BM51:BM52"/>
    <mergeCell ref="Y51:Y52"/>
    <mergeCell ref="R51:R52"/>
    <mergeCell ref="AF53:AF54"/>
    <mergeCell ref="I49:I50"/>
    <mergeCell ref="I51:I52"/>
    <mergeCell ref="I53:I54"/>
    <mergeCell ref="N53:N54"/>
    <mergeCell ref="P53:P54"/>
    <mergeCell ref="S49:S50"/>
    <mergeCell ref="U49:U50"/>
    <mergeCell ref="A55:A56"/>
    <mergeCell ref="B55:B56"/>
    <mergeCell ref="C55:C56"/>
    <mergeCell ref="K55:K56"/>
    <mergeCell ref="R55:R56"/>
    <mergeCell ref="Y53:Y54"/>
    <mergeCell ref="R53:R54"/>
    <mergeCell ref="L55:L56"/>
    <mergeCell ref="N55:N56"/>
    <mergeCell ref="P55:P56"/>
    <mergeCell ref="K57:K58"/>
    <mergeCell ref="Y55:Y56"/>
    <mergeCell ref="AF55:AF56"/>
    <mergeCell ref="L57:L58"/>
    <mergeCell ref="N57:N58"/>
    <mergeCell ref="P57:P58"/>
    <mergeCell ref="AF57:AF58"/>
    <mergeCell ref="I55:I56"/>
    <mergeCell ref="I57:I58"/>
    <mergeCell ref="S53:S54"/>
    <mergeCell ref="U53:U54"/>
    <mergeCell ref="W53:W54"/>
    <mergeCell ref="S55:S56"/>
    <mergeCell ref="U55:U56"/>
    <mergeCell ref="W55:W56"/>
    <mergeCell ref="S57:S58"/>
    <mergeCell ref="U57:U58"/>
    <mergeCell ref="W57:W58"/>
    <mergeCell ref="A59:A60"/>
    <mergeCell ref="B59:B60"/>
    <mergeCell ref="C59:C60"/>
    <mergeCell ref="K59:K60"/>
    <mergeCell ref="BK57:BK58"/>
    <mergeCell ref="BM57:BM58"/>
    <mergeCell ref="Y57:Y58"/>
    <mergeCell ref="R57:R58"/>
    <mergeCell ref="A57:A58"/>
    <mergeCell ref="B57:B58"/>
    <mergeCell ref="C57:C58"/>
    <mergeCell ref="AF59:AF60"/>
    <mergeCell ref="A61:A62"/>
    <mergeCell ref="B61:B62"/>
    <mergeCell ref="C61:C62"/>
    <mergeCell ref="K61:K62"/>
    <mergeCell ref="BK59:BK60"/>
    <mergeCell ref="BM59:BM60"/>
    <mergeCell ref="Y59:Y60"/>
    <mergeCell ref="R59:R60"/>
    <mergeCell ref="L59:L60"/>
    <mergeCell ref="N59:N60"/>
    <mergeCell ref="P59:P60"/>
    <mergeCell ref="AF61:AF62"/>
    <mergeCell ref="I59:I60"/>
    <mergeCell ref="I61:I62"/>
    <mergeCell ref="S59:S60"/>
    <mergeCell ref="U59:U60"/>
    <mergeCell ref="W59:W60"/>
    <mergeCell ref="S61:S62"/>
    <mergeCell ref="U61:U62"/>
    <mergeCell ref="W61:W62"/>
    <mergeCell ref="A63:A64"/>
    <mergeCell ref="B63:B64"/>
    <mergeCell ref="C63:C64"/>
    <mergeCell ref="K63:K64"/>
    <mergeCell ref="R63:R64"/>
    <mergeCell ref="Y61:Y62"/>
    <mergeCell ref="R61:R62"/>
    <mergeCell ref="L61:L62"/>
    <mergeCell ref="N61:N62"/>
    <mergeCell ref="P61:P62"/>
    <mergeCell ref="K65:K66"/>
    <mergeCell ref="Y63:Y64"/>
    <mergeCell ref="AF63:AF64"/>
    <mergeCell ref="L63:L64"/>
    <mergeCell ref="N63:N64"/>
    <mergeCell ref="P63:P64"/>
    <mergeCell ref="L65:L66"/>
    <mergeCell ref="N65:N66"/>
    <mergeCell ref="P65:P66"/>
    <mergeCell ref="AF65:AF66"/>
    <mergeCell ref="I63:I64"/>
    <mergeCell ref="I65:I66"/>
    <mergeCell ref="S63:S64"/>
    <mergeCell ref="U63:U64"/>
    <mergeCell ref="W63:W64"/>
    <mergeCell ref="S65:S66"/>
    <mergeCell ref="U65:U66"/>
    <mergeCell ref="W65:W66"/>
    <mergeCell ref="AD61:AD62"/>
    <mergeCell ref="Z63:Z64"/>
    <mergeCell ref="AB63:AB64"/>
    <mergeCell ref="AD63:AD64"/>
    <mergeCell ref="A67:A68"/>
    <mergeCell ref="B67:B68"/>
    <mergeCell ref="C67:C68"/>
    <mergeCell ref="K67:K68"/>
    <mergeCell ref="BK65:BK66"/>
    <mergeCell ref="BM65:BM66"/>
    <mergeCell ref="Y65:Y66"/>
    <mergeCell ref="R65:R66"/>
    <mergeCell ref="A65:A66"/>
    <mergeCell ref="B65:B66"/>
    <mergeCell ref="C65:C66"/>
    <mergeCell ref="AF67:AF68"/>
    <mergeCell ref="A69:A70"/>
    <mergeCell ref="B69:B70"/>
    <mergeCell ref="C69:C70"/>
    <mergeCell ref="K69:K70"/>
    <mergeCell ref="BK67:BK68"/>
    <mergeCell ref="BM67:BM68"/>
    <mergeCell ref="Y67:Y68"/>
    <mergeCell ref="R67:R68"/>
    <mergeCell ref="L67:L68"/>
    <mergeCell ref="N67:N68"/>
    <mergeCell ref="P67:P68"/>
    <mergeCell ref="AF69:AF70"/>
    <mergeCell ref="AM67:AM68"/>
    <mergeCell ref="AM69:AM70"/>
    <mergeCell ref="I67:I68"/>
    <mergeCell ref="I69:I70"/>
    <mergeCell ref="S67:S68"/>
    <mergeCell ref="U67:U68"/>
    <mergeCell ref="W67:W68"/>
    <mergeCell ref="S69:S70"/>
    <mergeCell ref="A71:A72"/>
    <mergeCell ref="B71:B72"/>
    <mergeCell ref="C71:C72"/>
    <mergeCell ref="K71:K72"/>
    <mergeCell ref="R71:R72"/>
    <mergeCell ref="Y69:Y70"/>
    <mergeCell ref="R69:R70"/>
    <mergeCell ref="L69:L70"/>
    <mergeCell ref="N69:N70"/>
    <mergeCell ref="P69:P70"/>
    <mergeCell ref="K73:K74"/>
    <mergeCell ref="Y71:Y72"/>
    <mergeCell ref="AF71:AF72"/>
    <mergeCell ref="L71:L72"/>
    <mergeCell ref="N71:N72"/>
    <mergeCell ref="P71:P72"/>
    <mergeCell ref="L73:L74"/>
    <mergeCell ref="N73:N74"/>
    <mergeCell ref="P73:P74"/>
    <mergeCell ref="S73:S74"/>
    <mergeCell ref="AF73:AF74"/>
    <mergeCell ref="E71:E72"/>
    <mergeCell ref="E73:E74"/>
    <mergeCell ref="I71:I72"/>
    <mergeCell ref="I73:I74"/>
    <mergeCell ref="U69:U70"/>
    <mergeCell ref="W69:W70"/>
    <mergeCell ref="S71:S72"/>
    <mergeCell ref="U71:U72"/>
    <mergeCell ref="W71:W72"/>
    <mergeCell ref="AB71:AB72"/>
    <mergeCell ref="AD71:AD72"/>
    <mergeCell ref="A75:A76"/>
    <mergeCell ref="B75:B76"/>
    <mergeCell ref="C75:C76"/>
    <mergeCell ref="K75:K76"/>
    <mergeCell ref="BK73:BK74"/>
    <mergeCell ref="BM73:BM74"/>
    <mergeCell ref="Y73:Y74"/>
    <mergeCell ref="R73:R74"/>
    <mergeCell ref="A73:A74"/>
    <mergeCell ref="B73:B74"/>
    <mergeCell ref="C73:C74"/>
    <mergeCell ref="AF75:AF76"/>
    <mergeCell ref="A77:A78"/>
    <mergeCell ref="B77:B78"/>
    <mergeCell ref="C77:C78"/>
    <mergeCell ref="K77:K78"/>
    <mergeCell ref="BK75:BK76"/>
    <mergeCell ref="BM75:BM76"/>
    <mergeCell ref="Y75:Y76"/>
    <mergeCell ref="R75:R76"/>
    <mergeCell ref="I77:I78"/>
    <mergeCell ref="L75:L76"/>
    <mergeCell ref="N75:N76"/>
    <mergeCell ref="P75:P76"/>
    <mergeCell ref="AF77:AF78"/>
    <mergeCell ref="E75:E76"/>
    <mergeCell ref="E77:E78"/>
    <mergeCell ref="I75:I76"/>
    <mergeCell ref="Z73:Z74"/>
    <mergeCell ref="AB73:AB74"/>
    <mergeCell ref="AD73:AD74"/>
    <mergeCell ref="Z75:Z76"/>
    <mergeCell ref="A79:A80"/>
    <mergeCell ref="B79:B80"/>
    <mergeCell ref="C79:C80"/>
    <mergeCell ref="K79:K80"/>
    <mergeCell ref="R79:R80"/>
    <mergeCell ref="Y77:Y78"/>
    <mergeCell ref="R77:R78"/>
    <mergeCell ref="I79:I80"/>
    <mergeCell ref="K81:K82"/>
    <mergeCell ref="Y79:Y80"/>
    <mergeCell ref="AF79:AF80"/>
    <mergeCell ref="I81:I82"/>
    <mergeCell ref="AF81:AF82"/>
    <mergeCell ref="A83:A84"/>
    <mergeCell ref="B83:B84"/>
    <mergeCell ref="C83:C84"/>
    <mergeCell ref="K83:K84"/>
    <mergeCell ref="Y81:Y82"/>
    <mergeCell ref="R81:R82"/>
    <mergeCell ref="A81:A82"/>
    <mergeCell ref="B81:B82"/>
    <mergeCell ref="C81:C82"/>
    <mergeCell ref="AF83:AF84"/>
    <mergeCell ref="E79:E80"/>
    <mergeCell ref="E81:E82"/>
    <mergeCell ref="G81:G82"/>
    <mergeCell ref="I83:I84"/>
    <mergeCell ref="AB81:AB82"/>
    <mergeCell ref="AD81:AD82"/>
    <mergeCell ref="Z83:Z84"/>
    <mergeCell ref="AB83:AB84"/>
    <mergeCell ref="AD83:AD84"/>
    <mergeCell ref="A85:A86"/>
    <mergeCell ref="B85:B86"/>
    <mergeCell ref="C85:C86"/>
    <mergeCell ref="K85:K86"/>
    <mergeCell ref="BK83:BK84"/>
    <mergeCell ref="BM83:BM84"/>
    <mergeCell ref="Y83:Y84"/>
    <mergeCell ref="R83:R84"/>
    <mergeCell ref="E83:E84"/>
    <mergeCell ref="E85:E86"/>
    <mergeCell ref="G83:G84"/>
    <mergeCell ref="G85:G86"/>
    <mergeCell ref="AF85:AF86"/>
    <mergeCell ref="A87:A88"/>
    <mergeCell ref="B87:B88"/>
    <mergeCell ref="C87:C88"/>
    <mergeCell ref="K87:K88"/>
    <mergeCell ref="R87:R88"/>
    <mergeCell ref="Y85:Y86"/>
    <mergeCell ref="R85:R86"/>
    <mergeCell ref="E87:E88"/>
    <mergeCell ref="G87:G88"/>
    <mergeCell ref="L85:L86"/>
    <mergeCell ref="N85:N86"/>
    <mergeCell ref="I85:I86"/>
    <mergeCell ref="I87:I88"/>
    <mergeCell ref="S85:S86"/>
    <mergeCell ref="U85:U86"/>
    <mergeCell ref="W85:W86"/>
    <mergeCell ref="S87:S88"/>
    <mergeCell ref="U87:U88"/>
    <mergeCell ref="W87:W88"/>
    <mergeCell ref="K89:K90"/>
    <mergeCell ref="Y87:Y88"/>
    <mergeCell ref="AF87:AF88"/>
    <mergeCell ref="AF89:AF90"/>
    <mergeCell ref="A91:A92"/>
    <mergeCell ref="B91:B92"/>
    <mergeCell ref="C91:C92"/>
    <mergeCell ref="K91:K92"/>
    <mergeCell ref="BK89:BK90"/>
    <mergeCell ref="BM89:BM90"/>
    <mergeCell ref="Y89:Y90"/>
    <mergeCell ref="R89:R90"/>
    <mergeCell ref="A89:A90"/>
    <mergeCell ref="B89:B90"/>
    <mergeCell ref="C89:C90"/>
    <mergeCell ref="AF91:AF92"/>
    <mergeCell ref="A93:A94"/>
    <mergeCell ref="B93:B94"/>
    <mergeCell ref="C93:C94"/>
    <mergeCell ref="K93:K94"/>
    <mergeCell ref="BK91:BK92"/>
    <mergeCell ref="BM91:BM92"/>
    <mergeCell ref="Y91:Y92"/>
    <mergeCell ref="R91:R92"/>
    <mergeCell ref="AF93:AF94"/>
    <mergeCell ref="E89:E90"/>
    <mergeCell ref="E91:E92"/>
    <mergeCell ref="E93:E94"/>
    <mergeCell ref="G89:G90"/>
    <mergeCell ref="G91:G92"/>
    <mergeCell ref="G93:G94"/>
    <mergeCell ref="I89:I90"/>
    <mergeCell ref="A95:A96"/>
    <mergeCell ref="B95:B96"/>
    <mergeCell ref="C95:C96"/>
    <mergeCell ref="K95:K96"/>
    <mergeCell ref="R95:R96"/>
    <mergeCell ref="Y93:Y94"/>
    <mergeCell ref="R93:R94"/>
    <mergeCell ref="L95:L96"/>
    <mergeCell ref="N95:N96"/>
    <mergeCell ref="P95:P96"/>
    <mergeCell ref="K97:K98"/>
    <mergeCell ref="Y95:Y96"/>
    <mergeCell ref="AF95:AF96"/>
    <mergeCell ref="L97:L98"/>
    <mergeCell ref="N97:N98"/>
    <mergeCell ref="P97:P98"/>
    <mergeCell ref="AF97:AF98"/>
    <mergeCell ref="E95:E96"/>
    <mergeCell ref="E97:E98"/>
    <mergeCell ref="G95:G96"/>
    <mergeCell ref="G97:G98"/>
    <mergeCell ref="AB95:AB96"/>
    <mergeCell ref="AD95:AD96"/>
    <mergeCell ref="Z97:Z98"/>
    <mergeCell ref="AB97:AB98"/>
    <mergeCell ref="AD97:AD98"/>
    <mergeCell ref="I93:I94"/>
    <mergeCell ref="I95:I96"/>
    <mergeCell ref="I97:I98"/>
    <mergeCell ref="A99:A100"/>
    <mergeCell ref="B99:B100"/>
    <mergeCell ref="C99:C100"/>
    <mergeCell ref="K99:K100"/>
    <mergeCell ref="BK97:BK98"/>
    <mergeCell ref="BM97:BM98"/>
    <mergeCell ref="Y97:Y98"/>
    <mergeCell ref="R97:R98"/>
    <mergeCell ref="A97:A98"/>
    <mergeCell ref="B97:B98"/>
    <mergeCell ref="C97:C98"/>
    <mergeCell ref="AF99:AF100"/>
    <mergeCell ref="A101:A102"/>
    <mergeCell ref="B101:B102"/>
    <mergeCell ref="C101:C102"/>
    <mergeCell ref="K101:K102"/>
    <mergeCell ref="BK99:BK100"/>
    <mergeCell ref="BM99:BM100"/>
    <mergeCell ref="Y99:Y100"/>
    <mergeCell ref="R99:R100"/>
    <mergeCell ref="L99:L100"/>
    <mergeCell ref="N99:N100"/>
    <mergeCell ref="P99:P100"/>
    <mergeCell ref="AF101:AF102"/>
    <mergeCell ref="E99:E100"/>
    <mergeCell ref="E101:E102"/>
    <mergeCell ref="G99:G100"/>
    <mergeCell ref="G101:G102"/>
    <mergeCell ref="Z99:Z100"/>
    <mergeCell ref="AB99:AB100"/>
    <mergeCell ref="AD99:AD100"/>
    <mergeCell ref="AN101:AN102"/>
    <mergeCell ref="L109:L110"/>
    <mergeCell ref="A103:A104"/>
    <mergeCell ref="B103:B104"/>
    <mergeCell ref="C103:C104"/>
    <mergeCell ref="K103:K104"/>
    <mergeCell ref="R103:R104"/>
    <mergeCell ref="Y101:Y102"/>
    <mergeCell ref="R101:R102"/>
    <mergeCell ref="L101:L102"/>
    <mergeCell ref="N101:N102"/>
    <mergeCell ref="P101:P102"/>
    <mergeCell ref="K105:K106"/>
    <mergeCell ref="Y103:Y104"/>
    <mergeCell ref="AF103:AF104"/>
    <mergeCell ref="L103:L104"/>
    <mergeCell ref="N103:N104"/>
    <mergeCell ref="P103:P104"/>
    <mergeCell ref="L105:L106"/>
    <mergeCell ref="N105:N106"/>
    <mergeCell ref="P105:P106"/>
    <mergeCell ref="AF105:AF106"/>
    <mergeCell ref="E103:E104"/>
    <mergeCell ref="E105:E106"/>
    <mergeCell ref="G103:G104"/>
    <mergeCell ref="G105:G106"/>
    <mergeCell ref="B111:B112"/>
    <mergeCell ref="A111:A112"/>
    <mergeCell ref="E111:E112"/>
    <mergeCell ref="E113:E114"/>
    <mergeCell ref="E115:E116"/>
    <mergeCell ref="G111:G112"/>
    <mergeCell ref="A107:A108"/>
    <mergeCell ref="B107:B108"/>
    <mergeCell ref="C107:C108"/>
    <mergeCell ref="K107:K108"/>
    <mergeCell ref="BK105:BK106"/>
    <mergeCell ref="BM105:BM106"/>
    <mergeCell ref="Y105:Y106"/>
    <mergeCell ref="R105:R106"/>
    <mergeCell ref="A105:A106"/>
    <mergeCell ref="B105:B106"/>
    <mergeCell ref="C105:C106"/>
    <mergeCell ref="AF107:AF108"/>
    <mergeCell ref="A109:A110"/>
    <mergeCell ref="B109:B110"/>
    <mergeCell ref="C109:C110"/>
    <mergeCell ref="K109:K110"/>
    <mergeCell ref="BK107:BK108"/>
    <mergeCell ref="BM107:BM108"/>
    <mergeCell ref="Y107:Y108"/>
    <mergeCell ref="R107:R108"/>
    <mergeCell ref="L107:L108"/>
    <mergeCell ref="N107:N108"/>
    <mergeCell ref="P107:P108"/>
    <mergeCell ref="AF109:AF110"/>
    <mergeCell ref="Y109:Y110"/>
    <mergeCell ref="AT105:AT106"/>
    <mergeCell ref="A115:A116"/>
    <mergeCell ref="B115:B116"/>
    <mergeCell ref="C115:C116"/>
    <mergeCell ref="K115:K116"/>
    <mergeCell ref="BK113:BK114"/>
    <mergeCell ref="BM113:BM114"/>
    <mergeCell ref="Y113:Y114"/>
    <mergeCell ref="R113:R114"/>
    <mergeCell ref="A113:A114"/>
    <mergeCell ref="B113:B114"/>
    <mergeCell ref="C113:C114"/>
    <mergeCell ref="AF115:AF116"/>
    <mergeCell ref="A117:A118"/>
    <mergeCell ref="B117:B118"/>
    <mergeCell ref="C117:C118"/>
    <mergeCell ref="K117:K118"/>
    <mergeCell ref="BK115:BK116"/>
    <mergeCell ref="BM115:BM116"/>
    <mergeCell ref="Y115:Y116"/>
    <mergeCell ref="R115:R116"/>
    <mergeCell ref="I117:I118"/>
    <mergeCell ref="G113:G114"/>
    <mergeCell ref="G115:G116"/>
    <mergeCell ref="G117:G118"/>
    <mergeCell ref="L115:L116"/>
    <mergeCell ref="N115:N116"/>
    <mergeCell ref="P115:P116"/>
    <mergeCell ref="L117:L118"/>
    <mergeCell ref="N117:N118"/>
    <mergeCell ref="P117:P118"/>
    <mergeCell ref="S115:S116"/>
    <mergeCell ref="U115:U116"/>
    <mergeCell ref="A119:A120"/>
    <mergeCell ref="B119:B120"/>
    <mergeCell ref="C119:C120"/>
    <mergeCell ref="K119:K120"/>
    <mergeCell ref="R119:R120"/>
    <mergeCell ref="Y117:Y118"/>
    <mergeCell ref="R117:R118"/>
    <mergeCell ref="I119:I120"/>
    <mergeCell ref="L119:L120"/>
    <mergeCell ref="N119:N120"/>
    <mergeCell ref="P119:P120"/>
    <mergeCell ref="Y119:Y120"/>
    <mergeCell ref="AF119:AF120"/>
    <mergeCell ref="AF117:AF118"/>
    <mergeCell ref="AF121:AF122"/>
    <mergeCell ref="C122:D122"/>
    <mergeCell ref="E117:E118"/>
    <mergeCell ref="E119:E120"/>
    <mergeCell ref="E121:E122"/>
    <mergeCell ref="P121:P122"/>
    <mergeCell ref="N121:N122"/>
    <mergeCell ref="L121:L122"/>
    <mergeCell ref="I121:I122"/>
    <mergeCell ref="G121:G122"/>
    <mergeCell ref="W121:W122"/>
    <mergeCell ref="U121:U122"/>
    <mergeCell ref="S121:S122"/>
    <mergeCell ref="G119:G120"/>
    <mergeCell ref="AM11:AM12"/>
    <mergeCell ref="AM13:AM14"/>
    <mergeCell ref="AM15:AM16"/>
    <mergeCell ref="AG8:AH8"/>
    <mergeCell ref="AI8:AJ8"/>
    <mergeCell ref="AK8:AM8"/>
    <mergeCell ref="AM41:AM42"/>
    <mergeCell ref="AM43:AM44"/>
    <mergeCell ref="AM45:AM46"/>
    <mergeCell ref="AM47:AM48"/>
    <mergeCell ref="AM33:AM34"/>
    <mergeCell ref="AM35:AM36"/>
    <mergeCell ref="AM37:AM38"/>
    <mergeCell ref="AM39:AM40"/>
    <mergeCell ref="AM25:AM26"/>
    <mergeCell ref="AM27:AM28"/>
    <mergeCell ref="AM29:AM30"/>
    <mergeCell ref="AM31:AM32"/>
    <mergeCell ref="AG23:AG24"/>
    <mergeCell ref="AI23:AI24"/>
    <mergeCell ref="AK23:AK24"/>
    <mergeCell ref="AG25:AG26"/>
    <mergeCell ref="AI25:AI26"/>
    <mergeCell ref="AK25:AK26"/>
    <mergeCell ref="AG27:AG28"/>
    <mergeCell ref="AI27:AI28"/>
    <mergeCell ref="AK27:AK28"/>
    <mergeCell ref="AG29:AG30"/>
    <mergeCell ref="AI29:AI30"/>
    <mergeCell ref="AK29:AK30"/>
    <mergeCell ref="AI11:AI12"/>
    <mergeCell ref="AK11:AK12"/>
    <mergeCell ref="AM105:AM106"/>
    <mergeCell ref="AM107:AM108"/>
    <mergeCell ref="AM109:AM110"/>
    <mergeCell ref="AM111:AM112"/>
    <mergeCell ref="AM97:AM98"/>
    <mergeCell ref="AM99:AM100"/>
    <mergeCell ref="AM101:AM102"/>
    <mergeCell ref="AM103:AM104"/>
    <mergeCell ref="BK121:BK122"/>
    <mergeCell ref="BM121:BM122"/>
    <mergeCell ref="Y121:Y122"/>
    <mergeCell ref="R121:R122"/>
    <mergeCell ref="C121:D121"/>
    <mergeCell ref="K121:K122"/>
    <mergeCell ref="BK119:BK120"/>
    <mergeCell ref="BM119:BM120"/>
    <mergeCell ref="AM17:AM18"/>
    <mergeCell ref="AM19:AM20"/>
    <mergeCell ref="AM21:AM22"/>
    <mergeCell ref="AM23:AM24"/>
    <mergeCell ref="AM65:AM66"/>
    <mergeCell ref="K113:K114"/>
    <mergeCell ref="Y111:Y112"/>
    <mergeCell ref="AF111:AF112"/>
    <mergeCell ref="AF113:AF114"/>
    <mergeCell ref="K111:K112"/>
    <mergeCell ref="C111:C112"/>
    <mergeCell ref="AT107:AT108"/>
    <mergeCell ref="E107:E108"/>
    <mergeCell ref="E109:E110"/>
    <mergeCell ref="G107:G108"/>
    <mergeCell ref="G109:G110"/>
    <mergeCell ref="AK121:AK122"/>
    <mergeCell ref="AN105:AN106"/>
    <mergeCell ref="AP105:AP106"/>
    <mergeCell ref="AR105:AR106"/>
    <mergeCell ref="AN107:AN108"/>
    <mergeCell ref="AP107:AP108"/>
    <mergeCell ref="AR107:AR108"/>
    <mergeCell ref="AK103:AK104"/>
    <mergeCell ref="AP101:AP102"/>
    <mergeCell ref="AR101:AR102"/>
    <mergeCell ref="AN115:AN116"/>
    <mergeCell ref="AP115:AP116"/>
    <mergeCell ref="AR115:AR116"/>
    <mergeCell ref="AM53:AM54"/>
    <mergeCell ref="AM55:AM56"/>
    <mergeCell ref="AM89:AM90"/>
    <mergeCell ref="AM91:AM92"/>
    <mergeCell ref="AM93:AM94"/>
    <mergeCell ref="AM95:AM96"/>
    <mergeCell ref="AM81:AM82"/>
    <mergeCell ref="AM83:AM84"/>
    <mergeCell ref="AM85:AM86"/>
    <mergeCell ref="AM87:AM88"/>
    <mergeCell ref="AM73:AM74"/>
    <mergeCell ref="AM75:AM76"/>
    <mergeCell ref="AM77:AM78"/>
    <mergeCell ref="AM79:AM80"/>
    <mergeCell ref="AM121:AM122"/>
    <mergeCell ref="AM113:AM114"/>
    <mergeCell ref="AM115:AM116"/>
    <mergeCell ref="AM117:AM118"/>
    <mergeCell ref="AM119:AM120"/>
  </mergeCells>
  <pageMargins left="0.11811023622047245" right="0.11811023622047245" top="0.47244094488188981" bottom="0.39370078740157483" header="0.39370078740157483" footer="0.15748031496062992"/>
  <pageSetup paperSize="9" scale="29" fitToHeight="2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60200-F2D3-450D-920F-E45CD3BE010C}">
  <sheetPr codeName="Tabelle5">
    <tabColor theme="0"/>
  </sheetPr>
  <dimension ref="A1:AB70"/>
  <sheetViews>
    <sheetView showGridLines="0" topLeftCell="A6" workbookViewId="0">
      <selection activeCell="C49" sqref="C49"/>
    </sheetView>
  </sheetViews>
  <sheetFormatPr baseColWidth="10" defaultColWidth="10.85546875" defaultRowHeight="11.25" x14ac:dyDescent="0.2"/>
  <cols>
    <col min="1" max="1" width="25.140625" style="45" bestFit="1" customWidth="1"/>
    <col min="2" max="2" width="5.5703125" style="43" customWidth="1"/>
    <col min="3" max="3" width="7.140625" style="44" bestFit="1" customWidth="1"/>
    <col min="4" max="12" width="7.140625" style="44" customWidth="1"/>
    <col min="13" max="13" width="9" style="44" bestFit="1" customWidth="1"/>
    <col min="14" max="14" width="8.140625" style="44" bestFit="1" customWidth="1"/>
    <col min="15" max="15" width="6.140625" style="45" customWidth="1"/>
    <col min="16" max="16" width="8" style="46" bestFit="1" customWidth="1"/>
    <col min="17" max="17" width="15.140625" style="45" customWidth="1"/>
    <col min="18" max="18" width="4" style="45" customWidth="1"/>
    <col min="19" max="19" width="10.85546875" style="45"/>
    <col min="20" max="20" width="14.85546875" style="45" customWidth="1"/>
    <col min="21" max="21" width="5" style="45" customWidth="1"/>
    <col min="22" max="22" width="5.42578125" style="45" customWidth="1"/>
    <col min="23" max="23" width="10.85546875" style="45" customWidth="1"/>
    <col min="24" max="25" width="10.85546875" style="45"/>
    <col min="26" max="26" width="11.5703125" style="45" bestFit="1" customWidth="1"/>
    <col min="27" max="27" width="15.28515625" style="45" bestFit="1" customWidth="1"/>
    <col min="28" max="16384" width="10.85546875" style="45"/>
  </cols>
  <sheetData>
    <row r="1" spans="1:28" ht="18" x14ac:dyDescent="0.25">
      <c r="A1" s="161" t="s">
        <v>137</v>
      </c>
    </row>
    <row r="3" spans="1:28" ht="15" customHeight="1" x14ac:dyDescent="0.2">
      <c r="A3" s="47" t="s">
        <v>83</v>
      </c>
      <c r="B3" s="48" t="str">
        <f>Grunddaten!A5</f>
        <v>TV Muster</v>
      </c>
      <c r="C3" s="49"/>
      <c r="D3" s="49"/>
      <c r="E3" s="49"/>
      <c r="F3" s="49"/>
      <c r="H3" s="50"/>
      <c r="M3" s="51"/>
      <c r="N3" s="52"/>
      <c r="O3" s="52"/>
    </row>
    <row r="4" spans="1:28" ht="15" customHeight="1" x14ac:dyDescent="0.2">
      <c r="A4" s="47" t="s">
        <v>84</v>
      </c>
      <c r="B4" s="443" t="str">
        <f>Grunddaten!A9</f>
        <v>Mustermann</v>
      </c>
      <c r="C4" s="443"/>
      <c r="D4" s="443"/>
      <c r="E4" s="443" t="str">
        <f>Grunddaten!D9</f>
        <v>Max</v>
      </c>
      <c r="F4" s="443"/>
      <c r="H4" s="50"/>
      <c r="M4" s="51"/>
      <c r="N4" s="52"/>
      <c r="O4" s="52"/>
    </row>
    <row r="5" spans="1:28" ht="15" customHeight="1" x14ac:dyDescent="0.2">
      <c r="A5" s="53" t="s">
        <v>85</v>
      </c>
      <c r="B5" s="556">
        <f>Grunddaten!D5</f>
        <v>11111</v>
      </c>
      <c r="C5" s="556"/>
      <c r="D5" s="556"/>
      <c r="E5" s="54"/>
      <c r="F5" s="55"/>
      <c r="H5" s="50"/>
      <c r="M5" s="51"/>
      <c r="N5" s="55"/>
      <c r="O5" s="56"/>
      <c r="U5" s="46"/>
      <c r="V5" s="46"/>
      <c r="Y5" s="46" t="s">
        <v>18</v>
      </c>
      <c r="Z5" s="44" t="s">
        <v>86</v>
      </c>
      <c r="AA5" s="44" t="s">
        <v>87</v>
      </c>
      <c r="AB5" s="44" t="s">
        <v>88</v>
      </c>
    </row>
    <row r="6" spans="1:28" ht="15" customHeight="1" x14ac:dyDescent="0.2">
      <c r="A6" s="53" t="s">
        <v>21</v>
      </c>
      <c r="B6" s="552">
        <f>Grunddaten!A15</f>
        <v>45292</v>
      </c>
      <c r="C6" s="552"/>
      <c r="D6" s="552"/>
      <c r="E6" s="552"/>
      <c r="F6" s="552"/>
      <c r="H6" s="57"/>
      <c r="M6" s="51"/>
      <c r="N6" s="58"/>
      <c r="O6" s="58"/>
      <c r="Y6" s="45">
        <v>1</v>
      </c>
      <c r="Z6" s="44">
        <v>29</v>
      </c>
      <c r="AA6" s="44">
        <v>44</v>
      </c>
      <c r="AB6" s="44">
        <v>90</v>
      </c>
    </row>
    <row r="7" spans="1:28" ht="15" customHeight="1" x14ac:dyDescent="0.2">
      <c r="A7" s="48" t="s">
        <v>22</v>
      </c>
      <c r="B7" s="552">
        <f>Grunddaten!D15</f>
        <v>45300</v>
      </c>
      <c r="C7" s="552"/>
      <c r="D7" s="552"/>
      <c r="E7" s="552"/>
      <c r="F7" s="552"/>
      <c r="H7" s="57"/>
      <c r="M7" s="51"/>
      <c r="N7" s="58"/>
      <c r="O7" s="58"/>
      <c r="Y7" s="45">
        <v>2</v>
      </c>
      <c r="Z7" s="44">
        <v>35</v>
      </c>
      <c r="AA7" s="44">
        <v>50</v>
      </c>
      <c r="AB7" s="44">
        <v>90</v>
      </c>
    </row>
    <row r="8" spans="1:28" ht="15" customHeight="1" x14ac:dyDescent="0.2">
      <c r="A8" s="48" t="s">
        <v>31</v>
      </c>
      <c r="B8" s="552">
        <f>Grunddaten!L19</f>
        <v>0</v>
      </c>
      <c r="C8" s="552"/>
      <c r="D8" s="552"/>
      <c r="E8" s="552"/>
      <c r="F8" s="552"/>
      <c r="H8" s="57"/>
      <c r="M8" s="51"/>
      <c r="N8" s="58"/>
      <c r="O8" s="58"/>
      <c r="Y8" s="59">
        <v>3</v>
      </c>
      <c r="Z8" s="60">
        <v>47</v>
      </c>
      <c r="AA8" s="60">
        <v>62</v>
      </c>
      <c r="AB8" s="60">
        <v>90</v>
      </c>
    </row>
    <row r="9" spans="1:28" s="59" customFormat="1" ht="15" customHeight="1" x14ac:dyDescent="0.2">
      <c r="A9" s="61" t="s">
        <v>18</v>
      </c>
      <c r="B9" s="62">
        <f>Grunddaten!D12</f>
        <v>3</v>
      </c>
      <c r="C9" s="63"/>
      <c r="D9" s="63"/>
      <c r="E9" s="64"/>
      <c r="F9" s="63"/>
      <c r="G9" s="63"/>
      <c r="H9" s="63"/>
      <c r="I9" s="63"/>
      <c r="J9" s="63"/>
      <c r="K9" s="63"/>
      <c r="L9" s="63"/>
      <c r="M9" s="65"/>
      <c r="Y9" s="59">
        <v>4</v>
      </c>
      <c r="Z9" s="60"/>
      <c r="AA9" s="60"/>
      <c r="AB9" s="60">
        <v>90</v>
      </c>
    </row>
    <row r="10" spans="1:28" s="59" customFormat="1" ht="9" customHeight="1" x14ac:dyDescent="0.2">
      <c r="J10" s="167"/>
      <c r="K10" s="167"/>
    </row>
    <row r="11" spans="1:28" s="59" customFormat="1" ht="15" customHeight="1" x14ac:dyDescent="0.2">
      <c r="B11" s="66"/>
      <c r="C11" s="67">
        <f>SUM(Grunddaten!I4)</f>
        <v>45292</v>
      </c>
      <c r="D11" s="67">
        <f>SUM(Grunddaten!J4)</f>
        <v>45293</v>
      </c>
      <c r="E11" s="67">
        <f>SUM(Grunddaten!K4)</f>
        <v>45294</v>
      </c>
      <c r="F11" s="67">
        <f>SUM(Grunddaten!L4)</f>
        <v>45295</v>
      </c>
      <c r="G11" s="67">
        <f>SUM(Grunddaten!M4)</f>
        <v>45296</v>
      </c>
      <c r="H11" s="67">
        <f>SUM(Grunddaten!N4)</f>
        <v>45297</v>
      </c>
      <c r="I11" s="67">
        <f>SUM(Grunddaten!O4)</f>
        <v>45298</v>
      </c>
      <c r="J11" s="67">
        <f>SUM(Grunddaten!P4)</f>
        <v>45299</v>
      </c>
      <c r="K11" s="67">
        <f>SUM(Grunddaten!Q4)</f>
        <v>45300</v>
      </c>
      <c r="L11" s="68" t="s">
        <v>45</v>
      </c>
      <c r="M11" s="68" t="s">
        <v>45</v>
      </c>
      <c r="Z11" s="60"/>
      <c r="AA11" s="60"/>
      <c r="AB11" s="60"/>
    </row>
    <row r="12" spans="1:28" ht="15" customHeight="1" x14ac:dyDescent="0.2">
      <c r="A12" s="69" t="s">
        <v>1</v>
      </c>
      <c r="B12" s="66" t="s">
        <v>90</v>
      </c>
      <c r="C12" s="70" t="s">
        <v>91</v>
      </c>
      <c r="D12" s="70" t="s">
        <v>91</v>
      </c>
      <c r="E12" s="70" t="s">
        <v>91</v>
      </c>
      <c r="F12" s="70" t="s">
        <v>91</v>
      </c>
      <c r="G12" s="70" t="s">
        <v>91</v>
      </c>
      <c r="H12" s="70" t="s">
        <v>91</v>
      </c>
      <c r="I12" s="70" t="s">
        <v>91</v>
      </c>
      <c r="J12" s="70" t="s">
        <v>91</v>
      </c>
      <c r="K12" s="70" t="s">
        <v>91</v>
      </c>
      <c r="L12" s="70" t="s">
        <v>91</v>
      </c>
      <c r="M12" s="70" t="s">
        <v>90</v>
      </c>
      <c r="N12" s="45"/>
      <c r="P12" s="45"/>
      <c r="Y12" s="46" t="s">
        <v>24</v>
      </c>
      <c r="Z12" s="44" t="s">
        <v>32</v>
      </c>
      <c r="AA12" s="44" t="s">
        <v>116</v>
      </c>
      <c r="AB12" s="44"/>
    </row>
    <row r="13" spans="1:28" ht="15" customHeight="1" x14ac:dyDescent="0.2">
      <c r="A13" s="71" t="s">
        <v>6</v>
      </c>
      <c r="B13" s="72">
        <v>11</v>
      </c>
      <c r="C13" s="73">
        <f>Grunddaten!I5</f>
        <v>0</v>
      </c>
      <c r="D13" s="73">
        <f>Grunddaten!J5</f>
        <v>0</v>
      </c>
      <c r="E13" s="73">
        <f>Grunddaten!K5</f>
        <v>0</v>
      </c>
      <c r="F13" s="73">
        <f>Grunddaten!L5</f>
        <v>0</v>
      </c>
      <c r="G13" s="73">
        <f>Grunddaten!M5</f>
        <v>0</v>
      </c>
      <c r="H13" s="73">
        <f>Grunddaten!N5</f>
        <v>0</v>
      </c>
      <c r="I13" s="73">
        <f>Grunddaten!O5</f>
        <v>0</v>
      </c>
      <c r="J13" s="248"/>
      <c r="K13" s="248"/>
      <c r="L13" s="74">
        <f>SUM(C13:K13)</f>
        <v>0</v>
      </c>
      <c r="M13" s="72">
        <f>L13*B13</f>
        <v>0</v>
      </c>
      <c r="N13" s="45"/>
      <c r="P13" s="45"/>
      <c r="Y13" s="45">
        <v>180</v>
      </c>
      <c r="Z13" s="44">
        <v>10</v>
      </c>
      <c r="AA13" s="44">
        <v>0</v>
      </c>
      <c r="AB13" s="44"/>
    </row>
    <row r="14" spans="1:28" ht="15" customHeight="1" x14ac:dyDescent="0.2">
      <c r="A14" s="71" t="s">
        <v>7</v>
      </c>
      <c r="B14" s="72">
        <v>15</v>
      </c>
      <c r="C14" s="73">
        <f>Grunddaten!I6</f>
        <v>0</v>
      </c>
      <c r="D14" s="73">
        <f>Grunddaten!J6</f>
        <v>0</v>
      </c>
      <c r="E14" s="73">
        <f>Grunddaten!K6</f>
        <v>0</v>
      </c>
      <c r="F14" s="73">
        <f>Grunddaten!L6</f>
        <v>0</v>
      </c>
      <c r="G14" s="73">
        <f>Grunddaten!M6</f>
        <v>0</v>
      </c>
      <c r="H14" s="73">
        <f>Grunddaten!N6</f>
        <v>0</v>
      </c>
      <c r="I14" s="73">
        <f>Grunddaten!O6</f>
        <v>0</v>
      </c>
      <c r="J14" s="248"/>
      <c r="K14" s="248"/>
      <c r="L14" s="74">
        <f t="shared" ref="L14:L18" si="0">SUM(C14:K14)</f>
        <v>0</v>
      </c>
      <c r="M14" s="72">
        <f t="shared" ref="M14:M19" si="1">L14*B14</f>
        <v>0</v>
      </c>
      <c r="N14" s="45"/>
      <c r="P14" s="45"/>
      <c r="Y14" s="45">
        <v>120</v>
      </c>
      <c r="Z14" s="44">
        <v>20</v>
      </c>
      <c r="AA14" s="44">
        <v>10</v>
      </c>
      <c r="AB14" s="44"/>
    </row>
    <row r="15" spans="1:28" ht="15" customHeight="1" x14ac:dyDescent="0.2">
      <c r="A15" s="71" t="s">
        <v>9</v>
      </c>
      <c r="B15" s="72">
        <v>17</v>
      </c>
      <c r="C15" s="73">
        <f>Grunddaten!I7</f>
        <v>0</v>
      </c>
      <c r="D15" s="73">
        <f>Grunddaten!J7</f>
        <v>0</v>
      </c>
      <c r="E15" s="73">
        <f>Grunddaten!K7</f>
        <v>0</v>
      </c>
      <c r="F15" s="73">
        <f>Grunddaten!L7</f>
        <v>0</v>
      </c>
      <c r="G15" s="73">
        <f>Grunddaten!M7</f>
        <v>0</v>
      </c>
      <c r="H15" s="73">
        <f>Grunddaten!N7</f>
        <v>0</v>
      </c>
      <c r="I15" s="73">
        <f>Grunddaten!O7</f>
        <v>0</v>
      </c>
      <c r="J15" s="248"/>
      <c r="K15" s="248"/>
      <c r="L15" s="74">
        <f t="shared" si="0"/>
        <v>0</v>
      </c>
      <c r="M15" s="72">
        <f t="shared" si="1"/>
        <v>0</v>
      </c>
      <c r="N15" s="45"/>
      <c r="P15" s="45"/>
      <c r="Y15" s="45">
        <v>31</v>
      </c>
      <c r="Z15" s="44">
        <v>50</v>
      </c>
      <c r="AA15" s="44">
        <v>20</v>
      </c>
      <c r="AB15" s="44"/>
    </row>
    <row r="16" spans="1:28" ht="15" customHeight="1" x14ac:dyDescent="0.2">
      <c r="A16" s="71" t="s">
        <v>92</v>
      </c>
      <c r="B16" s="72">
        <f>VLOOKUP(B9,Y5:AB9,2)</f>
        <v>47</v>
      </c>
      <c r="C16" s="73">
        <f>Grunddaten!I9</f>
        <v>0</v>
      </c>
      <c r="D16" s="73">
        <f>Grunddaten!J9</f>
        <v>0</v>
      </c>
      <c r="E16" s="73">
        <f>Grunddaten!K9</f>
        <v>0</v>
      </c>
      <c r="F16" s="73">
        <f>Grunddaten!L9</f>
        <v>0</v>
      </c>
      <c r="G16" s="73">
        <f>Grunddaten!M9</f>
        <v>0</v>
      </c>
      <c r="H16" s="73">
        <f>Grunddaten!N9</f>
        <v>0</v>
      </c>
      <c r="I16" s="73">
        <f>Grunddaten!O9</f>
        <v>0</v>
      </c>
      <c r="J16" s="248"/>
      <c r="K16" s="248"/>
      <c r="L16" s="74">
        <f t="shared" si="0"/>
        <v>0</v>
      </c>
      <c r="M16" s="72">
        <f t="shared" si="1"/>
        <v>0</v>
      </c>
      <c r="N16" s="45"/>
      <c r="P16" s="45"/>
      <c r="Y16" s="45">
        <v>0</v>
      </c>
      <c r="Z16" s="44">
        <v>75</v>
      </c>
      <c r="AA16" s="44">
        <v>75</v>
      </c>
      <c r="AB16" s="44"/>
    </row>
    <row r="17" spans="1:16" ht="15" customHeight="1" x14ac:dyDescent="0.2">
      <c r="A17" s="71" t="s">
        <v>117</v>
      </c>
      <c r="B17" s="72">
        <f>VLOOKUP(B9,Y5:AB9,3)</f>
        <v>62</v>
      </c>
      <c r="C17" s="73">
        <f>Grunddaten!I10</f>
        <v>0</v>
      </c>
      <c r="D17" s="73">
        <f>Grunddaten!J10</f>
        <v>0</v>
      </c>
      <c r="E17" s="73">
        <f>Grunddaten!K10</f>
        <v>0</v>
      </c>
      <c r="F17" s="73">
        <f>Grunddaten!L10</f>
        <v>0</v>
      </c>
      <c r="G17" s="73">
        <f>Grunddaten!M10</f>
        <v>0</v>
      </c>
      <c r="H17" s="73">
        <f>Grunddaten!N10</f>
        <v>0</v>
      </c>
      <c r="I17" s="73">
        <f>Grunddaten!O10</f>
        <v>0</v>
      </c>
      <c r="J17" s="248"/>
      <c r="K17" s="248"/>
      <c r="L17" s="74">
        <f t="shared" si="0"/>
        <v>0</v>
      </c>
      <c r="M17" s="72">
        <f t="shared" si="1"/>
        <v>0</v>
      </c>
      <c r="N17" s="45"/>
      <c r="P17" s="45"/>
    </row>
    <row r="18" spans="1:16" ht="15" customHeight="1" x14ac:dyDescent="0.2">
      <c r="A18" s="71" t="s">
        <v>95</v>
      </c>
      <c r="B18" s="72">
        <f>VLOOKUP(B9,Y5:AB9,4)</f>
        <v>90</v>
      </c>
      <c r="C18" s="73">
        <f>Grunddaten!I11</f>
        <v>0</v>
      </c>
      <c r="D18" s="73">
        <f>Grunddaten!J11</f>
        <v>0</v>
      </c>
      <c r="E18" s="73">
        <f>Grunddaten!K11</f>
        <v>0</v>
      </c>
      <c r="F18" s="73">
        <f>Grunddaten!L11</f>
        <v>0</v>
      </c>
      <c r="G18" s="73">
        <f>Grunddaten!M11</f>
        <v>0</v>
      </c>
      <c r="H18" s="73">
        <f>Grunddaten!N11</f>
        <v>0</v>
      </c>
      <c r="I18" s="73">
        <f>Grunddaten!O11</f>
        <v>0</v>
      </c>
      <c r="J18" s="248"/>
      <c r="K18" s="248"/>
      <c r="L18" s="74">
        <f t="shared" si="0"/>
        <v>0</v>
      </c>
      <c r="M18" s="72">
        <f t="shared" si="1"/>
        <v>0</v>
      </c>
      <c r="N18" s="45"/>
      <c r="P18" s="45"/>
    </row>
    <row r="19" spans="1:16" ht="15" customHeight="1" x14ac:dyDescent="0.2">
      <c r="A19" s="71" t="s">
        <v>20</v>
      </c>
      <c r="B19" s="72">
        <v>20</v>
      </c>
      <c r="C19" s="73">
        <f>Grunddaten!I12</f>
        <v>0</v>
      </c>
      <c r="D19" s="73">
        <f>Grunddaten!J12</f>
        <v>0</v>
      </c>
      <c r="E19" s="73">
        <f>Grunddaten!K12</f>
        <v>0</v>
      </c>
      <c r="F19" s="73">
        <f>Grunddaten!L12</f>
        <v>0</v>
      </c>
      <c r="G19" s="73">
        <f>Grunddaten!M12</f>
        <v>0</v>
      </c>
      <c r="H19" s="73">
        <f>Grunddaten!N12</f>
        <v>0</v>
      </c>
      <c r="I19" s="73">
        <f>Grunddaten!O12</f>
        <v>0</v>
      </c>
      <c r="J19" s="248"/>
      <c r="K19" s="248"/>
      <c r="L19" s="74">
        <f>SUM(C19:K19)</f>
        <v>0</v>
      </c>
      <c r="M19" s="72">
        <f t="shared" si="1"/>
        <v>0</v>
      </c>
      <c r="N19" s="45"/>
      <c r="P19" s="45"/>
    </row>
    <row r="20" spans="1:16" ht="6" customHeight="1" x14ac:dyDescent="0.2">
      <c r="A20" s="75"/>
      <c r="B20" s="66"/>
      <c r="C20" s="70"/>
      <c r="D20" s="70"/>
      <c r="E20" s="70"/>
      <c r="F20" s="70"/>
      <c r="G20" s="70"/>
      <c r="H20" s="70"/>
      <c r="I20" s="70"/>
      <c r="J20" s="70"/>
      <c r="K20" s="70"/>
      <c r="L20" s="76"/>
      <c r="M20" s="66"/>
      <c r="N20" s="45"/>
      <c r="P20" s="45"/>
    </row>
    <row r="21" spans="1:16" ht="15" customHeight="1" x14ac:dyDescent="0.2">
      <c r="A21" s="69" t="s">
        <v>118</v>
      </c>
      <c r="N21" s="45"/>
      <c r="P21" s="45"/>
    </row>
    <row r="22" spans="1:16" ht="15" customHeight="1" x14ac:dyDescent="0.2">
      <c r="A22" s="551" t="s">
        <v>119</v>
      </c>
      <c r="B22" s="554"/>
      <c r="C22" s="554"/>
      <c r="D22" s="66"/>
      <c r="E22" s="66"/>
      <c r="F22" s="66"/>
      <c r="G22" s="66"/>
      <c r="H22" s="66"/>
      <c r="I22" s="66"/>
      <c r="J22" s="66"/>
      <c r="K22" s="66"/>
      <c r="L22" s="76" t="s">
        <v>90</v>
      </c>
      <c r="M22" s="66">
        <f>M13+M14+M15+M16+M17+M18+M19</f>
        <v>0</v>
      </c>
      <c r="N22" s="45"/>
      <c r="P22" s="45"/>
    </row>
    <row r="23" spans="1:16" ht="15" customHeight="1" x14ac:dyDescent="0.2">
      <c r="A23" s="553" t="s">
        <v>120</v>
      </c>
      <c r="B23" s="553"/>
      <c r="C23" s="553"/>
      <c r="D23" s="553"/>
      <c r="E23" s="553"/>
      <c r="F23" s="553"/>
      <c r="G23" s="553"/>
      <c r="H23" s="66"/>
      <c r="I23" s="66"/>
      <c r="J23" s="66"/>
      <c r="K23" s="66"/>
      <c r="L23" s="76" t="s">
        <v>90</v>
      </c>
      <c r="M23" s="66">
        <f>IF(Leistungsübersicht!M23=0,0,M22/100*5)</f>
        <v>0</v>
      </c>
      <c r="N23" s="45"/>
      <c r="P23" s="45"/>
    </row>
    <row r="24" spans="1:16" ht="15" customHeight="1" x14ac:dyDescent="0.2">
      <c r="A24" s="555" t="s">
        <v>134</v>
      </c>
      <c r="B24" s="555"/>
      <c r="C24" s="555"/>
      <c r="D24" s="555"/>
      <c r="E24" s="555"/>
      <c r="F24" s="555"/>
      <c r="G24" s="555"/>
      <c r="H24" s="77"/>
      <c r="I24" s="77"/>
      <c r="J24" s="77"/>
      <c r="K24" s="77"/>
      <c r="L24" s="78" t="s">
        <v>90</v>
      </c>
      <c r="M24" s="79">
        <f>M22-M23</f>
        <v>0</v>
      </c>
      <c r="N24" s="45"/>
      <c r="P24" s="45"/>
    </row>
    <row r="25" spans="1:16" ht="15" customHeight="1" x14ac:dyDescent="0.2">
      <c r="A25" s="551" t="s">
        <v>135</v>
      </c>
      <c r="B25" s="551"/>
      <c r="C25" s="551"/>
      <c r="D25" s="551"/>
      <c r="E25" s="551"/>
      <c r="F25" s="551"/>
      <c r="G25" s="551"/>
      <c r="H25" s="551"/>
      <c r="I25" s="45"/>
      <c r="J25" s="45"/>
      <c r="K25" s="45"/>
      <c r="L25" s="76" t="s">
        <v>90</v>
      </c>
      <c r="M25" s="66">
        <f>M24-Leistungsübersicht!M23</f>
        <v>0</v>
      </c>
      <c r="N25" s="45"/>
      <c r="P25" s="45"/>
    </row>
    <row r="26" spans="1:16" ht="8.25" customHeight="1" x14ac:dyDescent="0.2">
      <c r="A26" s="59"/>
      <c r="B26" s="59"/>
      <c r="C26" s="59"/>
      <c r="D26" s="45"/>
      <c r="E26" s="45"/>
      <c r="F26" s="45"/>
      <c r="G26" s="45"/>
      <c r="H26" s="45"/>
      <c r="I26" s="45"/>
      <c r="J26" s="45"/>
      <c r="K26" s="45"/>
      <c r="L26" s="45"/>
      <c r="M26" s="66"/>
      <c r="N26" s="45"/>
      <c r="P26" s="45"/>
    </row>
    <row r="27" spans="1:16" ht="15" customHeight="1" x14ac:dyDescent="0.2">
      <c r="A27" s="69" t="s">
        <v>122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76"/>
      <c r="M27" s="45"/>
      <c r="N27" s="45"/>
      <c r="P27" s="45"/>
    </row>
    <row r="28" spans="1:16" ht="15" customHeight="1" x14ac:dyDescent="0.2">
      <c r="A28" s="551" t="s">
        <v>32</v>
      </c>
      <c r="B28" s="551"/>
      <c r="C28" s="551"/>
      <c r="D28" s="551"/>
      <c r="E28" s="70"/>
      <c r="F28" s="70"/>
      <c r="G28" s="70"/>
      <c r="H28" s="70"/>
      <c r="I28" s="70"/>
      <c r="J28" s="70"/>
      <c r="K28" s="70"/>
      <c r="L28" s="76"/>
      <c r="M28" s="66" t="str">
        <f>Grunddaten!L20</f>
        <v>ja</v>
      </c>
      <c r="N28" s="45"/>
      <c r="P28" s="45"/>
    </row>
    <row r="29" spans="1:16" ht="15" customHeight="1" x14ac:dyDescent="0.2">
      <c r="A29" s="551" t="s">
        <v>123</v>
      </c>
      <c r="B29" s="551"/>
      <c r="E29" s="70"/>
      <c r="F29" s="70"/>
      <c r="G29" s="70"/>
      <c r="H29" s="70"/>
      <c r="I29" s="70"/>
      <c r="J29" s="70"/>
      <c r="K29" s="70"/>
      <c r="L29" s="76" t="s">
        <v>24</v>
      </c>
      <c r="M29" s="80">
        <f>Grunddaten!A15-Grunddaten!L19</f>
        <v>45292</v>
      </c>
      <c r="N29" s="45"/>
      <c r="P29" s="45"/>
    </row>
    <row r="30" spans="1:16" ht="15" customHeight="1" x14ac:dyDescent="0.2">
      <c r="A30" s="59" t="s">
        <v>124</v>
      </c>
      <c r="B30" s="80">
        <f>IF($M$28="ja",IF(M29&gt;=180,$Z$13,IF(M29&gt;=120,$Z$14,(IF(M29&gt;=31,$Z$15,Z16)))),IF($M$28="nein",IF(M29&gt;=180,$AA$13,IF(M29&gt;=120,$AA$14,(IF(M29&gt;=31,$AA$15,AA$16)))),0))</f>
        <v>10</v>
      </c>
      <c r="C30" s="81" t="s">
        <v>125</v>
      </c>
      <c r="D30" s="70"/>
      <c r="E30" s="70"/>
      <c r="F30" s="70"/>
      <c r="G30" s="70"/>
      <c r="H30" s="70"/>
      <c r="I30" s="70"/>
      <c r="J30" s="70"/>
      <c r="K30" s="70"/>
      <c r="L30" s="76" t="s">
        <v>90</v>
      </c>
      <c r="M30" s="66">
        <f>M25/100*B30</f>
        <v>0</v>
      </c>
      <c r="N30" s="45"/>
      <c r="P30" s="45"/>
    </row>
    <row r="31" spans="1:16" ht="15" customHeight="1" x14ac:dyDescent="0.2">
      <c r="A31" s="59"/>
      <c r="B31" s="59"/>
      <c r="C31" s="80"/>
      <c r="D31" s="81"/>
      <c r="E31" s="70"/>
      <c r="F31" s="70"/>
      <c r="G31" s="70"/>
      <c r="H31" s="70"/>
      <c r="I31" s="70"/>
      <c r="J31" s="70"/>
      <c r="K31" s="70"/>
      <c r="L31" s="76"/>
      <c r="M31" s="66"/>
      <c r="N31" s="45"/>
      <c r="P31" s="45"/>
    </row>
    <row r="32" spans="1:16" ht="15" customHeight="1" thickBot="1" x14ac:dyDescent="0.25">
      <c r="A32" s="82" t="s">
        <v>136</v>
      </c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2" t="s">
        <v>90</v>
      </c>
      <c r="M32" s="83">
        <f>IF(Leistungsübersicht!M23=0,ROUND(IF(M25&lt;=0,0,M25/100*B30)*2,1)/2,ROUND(IF(M25&lt;=0,0,M25/100*B30)*2,1)/2)</f>
        <v>0</v>
      </c>
      <c r="N32" s="45"/>
      <c r="P32" s="45"/>
    </row>
    <row r="33" spans="1:20" ht="6.75" customHeight="1" thickTop="1" x14ac:dyDescent="0.2">
      <c r="A33" s="59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76">
        <f t="shared" ref="L33" si="2">SUM(C33:I33)</f>
        <v>0</v>
      </c>
      <c r="M33" s="66"/>
      <c r="N33" s="45"/>
      <c r="P33" s="45"/>
    </row>
    <row r="34" spans="1:20" ht="12" thickBot="1" x14ac:dyDescent="0.25">
      <c r="A34" s="85"/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5"/>
      <c r="O34" s="85"/>
      <c r="P34" s="85"/>
      <c r="Q34" s="85"/>
      <c r="R34" s="85"/>
      <c r="S34" s="85"/>
    </row>
    <row r="35" spans="1:20" ht="39.75" customHeight="1" x14ac:dyDescent="0.35">
      <c r="A35" s="88" t="s">
        <v>138</v>
      </c>
      <c r="N35" s="45"/>
      <c r="P35" s="45"/>
    </row>
    <row r="36" spans="1:20" x14ac:dyDescent="0.2">
      <c r="A36" s="59"/>
      <c r="B36" s="59"/>
      <c r="C36" s="59"/>
      <c r="D36" s="59"/>
      <c r="E36" s="59"/>
      <c r="F36" s="59"/>
      <c r="G36" s="59"/>
      <c r="H36" s="59"/>
      <c r="I36" s="59"/>
      <c r="J36" s="167"/>
      <c r="K36" s="167"/>
      <c r="L36" s="59"/>
      <c r="M36" s="59"/>
      <c r="N36" s="45"/>
      <c r="P36" s="45"/>
    </row>
    <row r="37" spans="1:20" ht="15.75" customHeight="1" x14ac:dyDescent="0.2">
      <c r="A37" s="59"/>
      <c r="B37" s="66"/>
      <c r="C37" s="67">
        <f>SUM(Grunddaten!I4)</f>
        <v>45292</v>
      </c>
      <c r="D37" s="67">
        <f>SUM(Grunddaten!J4)</f>
        <v>45293</v>
      </c>
      <c r="E37" s="67">
        <f>SUM(Grunddaten!K4)</f>
        <v>45294</v>
      </c>
      <c r="F37" s="67">
        <f>SUM(Grunddaten!L4)</f>
        <v>45295</v>
      </c>
      <c r="G37" s="67">
        <f>SUM(Grunddaten!M4)</f>
        <v>45296</v>
      </c>
      <c r="H37" s="67">
        <f>SUM(Grunddaten!N4)</f>
        <v>45297</v>
      </c>
      <c r="I37" s="67">
        <f>SUM(Grunddaten!O4)</f>
        <v>45298</v>
      </c>
      <c r="J37" s="67">
        <f>SUM(Grunddaten!P4)</f>
        <v>45299</v>
      </c>
      <c r="K37" s="67">
        <f>SUM(Grunddaten!Q4)</f>
        <v>45300</v>
      </c>
      <c r="L37" s="68" t="s">
        <v>45</v>
      </c>
      <c r="M37" s="68" t="s">
        <v>45</v>
      </c>
      <c r="N37" s="45"/>
      <c r="P37" s="45"/>
    </row>
    <row r="38" spans="1:20" ht="15.75" customHeight="1" thickBot="1" x14ac:dyDescent="0.25">
      <c r="A38" s="69" t="s">
        <v>1</v>
      </c>
      <c r="B38" s="66" t="s">
        <v>90</v>
      </c>
      <c r="C38" s="70" t="s">
        <v>91</v>
      </c>
      <c r="D38" s="70" t="s">
        <v>91</v>
      </c>
      <c r="E38" s="70" t="s">
        <v>91</v>
      </c>
      <c r="F38" s="70" t="s">
        <v>91</v>
      </c>
      <c r="G38" s="70" t="s">
        <v>91</v>
      </c>
      <c r="H38" s="70" t="s">
        <v>91</v>
      </c>
      <c r="I38" s="70" t="s">
        <v>91</v>
      </c>
      <c r="J38" s="70" t="s">
        <v>91</v>
      </c>
      <c r="K38" s="70" t="s">
        <v>91</v>
      </c>
      <c r="L38" s="70" t="s">
        <v>91</v>
      </c>
      <c r="M38" s="70" t="s">
        <v>90</v>
      </c>
      <c r="N38" s="45"/>
      <c r="P38" s="45"/>
    </row>
    <row r="39" spans="1:20" ht="18" customHeight="1" thickBot="1" x14ac:dyDescent="0.25">
      <c r="A39" s="71" t="s">
        <v>6</v>
      </c>
      <c r="B39" s="72">
        <v>11</v>
      </c>
      <c r="C39" s="94"/>
      <c r="D39" s="94"/>
      <c r="E39" s="94"/>
      <c r="F39" s="94"/>
      <c r="G39" s="94"/>
      <c r="H39" s="94"/>
      <c r="I39" s="94"/>
      <c r="J39" s="400"/>
      <c r="K39" s="400"/>
      <c r="L39" s="74">
        <f>SUM(C39:K39)</f>
        <v>0</v>
      </c>
      <c r="M39" s="72">
        <f>L39*B39</f>
        <v>0</v>
      </c>
      <c r="N39" s="45"/>
      <c r="P39" s="45"/>
      <c r="Q39" s="89" t="s">
        <v>126</v>
      </c>
      <c r="T39" s="90"/>
    </row>
    <row r="40" spans="1:20" ht="18" customHeight="1" x14ac:dyDescent="0.2">
      <c r="A40" s="71" t="s">
        <v>7</v>
      </c>
      <c r="B40" s="72">
        <v>15</v>
      </c>
      <c r="C40" s="94"/>
      <c r="D40" s="94"/>
      <c r="E40" s="94"/>
      <c r="F40" s="94"/>
      <c r="G40" s="94"/>
      <c r="H40" s="94"/>
      <c r="I40" s="94"/>
      <c r="J40" s="400"/>
      <c r="K40" s="400"/>
      <c r="L40" s="74">
        <f t="shared" ref="L40:L45" si="3">SUM(C40:K40)</f>
        <v>0</v>
      </c>
      <c r="M40" s="72">
        <f t="shared" ref="M40:M45" si="4">L40*B40</f>
        <v>0</v>
      </c>
      <c r="N40" s="45"/>
      <c r="P40" s="45"/>
      <c r="T40" s="90"/>
    </row>
    <row r="41" spans="1:20" ht="18" customHeight="1" x14ac:dyDescent="0.2">
      <c r="A41" s="71" t="s">
        <v>9</v>
      </c>
      <c r="B41" s="72">
        <v>17</v>
      </c>
      <c r="C41" s="94"/>
      <c r="D41" s="94"/>
      <c r="E41" s="94"/>
      <c r="F41" s="94"/>
      <c r="G41" s="94"/>
      <c r="H41" s="94"/>
      <c r="I41" s="94"/>
      <c r="J41" s="400"/>
      <c r="K41" s="400"/>
      <c r="L41" s="74">
        <f t="shared" si="3"/>
        <v>0</v>
      </c>
      <c r="M41" s="72">
        <f t="shared" si="4"/>
        <v>0</v>
      </c>
      <c r="T41" s="91"/>
    </row>
    <row r="42" spans="1:20" ht="18" customHeight="1" x14ac:dyDescent="0.2">
      <c r="A42" s="71" t="s">
        <v>92</v>
      </c>
      <c r="B42" s="72">
        <f>VLOOKUP(B9,Y5:AB9,2)</f>
        <v>47</v>
      </c>
      <c r="C42" s="94"/>
      <c r="D42" s="94"/>
      <c r="E42" s="94"/>
      <c r="F42" s="94"/>
      <c r="G42" s="94"/>
      <c r="H42" s="94"/>
      <c r="I42" s="94"/>
      <c r="J42" s="400"/>
      <c r="K42" s="400"/>
      <c r="L42" s="74">
        <f t="shared" si="3"/>
        <v>0</v>
      </c>
      <c r="M42" s="72">
        <f t="shared" si="4"/>
        <v>0</v>
      </c>
    </row>
    <row r="43" spans="1:20" ht="18" customHeight="1" x14ac:dyDescent="0.2">
      <c r="A43" s="71" t="s">
        <v>117</v>
      </c>
      <c r="B43" s="72">
        <f>VLOOKUP(B9,Y5:AB9,3)</f>
        <v>62</v>
      </c>
      <c r="C43" s="94"/>
      <c r="D43" s="94"/>
      <c r="E43" s="94"/>
      <c r="F43" s="94"/>
      <c r="G43" s="94"/>
      <c r="H43" s="94"/>
      <c r="I43" s="94"/>
      <c r="J43" s="400"/>
      <c r="K43" s="400"/>
      <c r="L43" s="74">
        <f t="shared" si="3"/>
        <v>0</v>
      </c>
      <c r="M43" s="72">
        <f t="shared" si="4"/>
        <v>0</v>
      </c>
      <c r="T43" s="92"/>
    </row>
    <row r="44" spans="1:20" ht="18" customHeight="1" x14ac:dyDescent="0.2">
      <c r="A44" s="71" t="s">
        <v>95</v>
      </c>
      <c r="B44" s="72">
        <f>VLOOKUP(B9,Y5:AB9,4)</f>
        <v>90</v>
      </c>
      <c r="C44" s="94"/>
      <c r="D44" s="94"/>
      <c r="E44" s="94"/>
      <c r="F44" s="94"/>
      <c r="G44" s="94"/>
      <c r="H44" s="94"/>
      <c r="I44" s="94"/>
      <c r="J44" s="400"/>
      <c r="K44" s="400"/>
      <c r="L44" s="74">
        <f t="shared" si="3"/>
        <v>0</v>
      </c>
      <c r="M44" s="72">
        <f t="shared" si="4"/>
        <v>0</v>
      </c>
    </row>
    <row r="45" spans="1:20" ht="18" customHeight="1" x14ac:dyDescent="0.2">
      <c r="A45" s="71" t="s">
        <v>20</v>
      </c>
      <c r="B45" s="72">
        <v>20</v>
      </c>
      <c r="C45" s="94"/>
      <c r="D45" s="94"/>
      <c r="E45" s="94"/>
      <c r="F45" s="94"/>
      <c r="G45" s="94"/>
      <c r="H45" s="94"/>
      <c r="I45" s="94"/>
      <c r="J45" s="400"/>
      <c r="K45" s="400"/>
      <c r="L45" s="74">
        <f t="shared" si="3"/>
        <v>0</v>
      </c>
      <c r="M45" s="72">
        <f t="shared" si="4"/>
        <v>0</v>
      </c>
    </row>
    <row r="46" spans="1:20" x14ac:dyDescent="0.2">
      <c r="A46" s="75"/>
      <c r="B46" s="66"/>
      <c r="C46" s="70"/>
      <c r="D46" s="70"/>
      <c r="E46" s="70"/>
      <c r="F46" s="70"/>
      <c r="G46" s="70"/>
      <c r="H46" s="70"/>
      <c r="I46" s="70"/>
      <c r="J46" s="70"/>
      <c r="K46" s="70"/>
      <c r="L46" s="76"/>
      <c r="M46" s="66"/>
    </row>
    <row r="47" spans="1:20" ht="12.75" x14ac:dyDescent="0.2">
      <c r="A47" s="59"/>
      <c r="B47" s="66"/>
      <c r="C47" s="67">
        <f>SUM(Grunddaten!I4)</f>
        <v>45292</v>
      </c>
      <c r="D47" s="67">
        <f>SUM(Grunddaten!J4)</f>
        <v>45293</v>
      </c>
      <c r="E47" s="67">
        <f>SUM(Grunddaten!K4)</f>
        <v>45294</v>
      </c>
      <c r="F47" s="67">
        <f>SUM(Grunddaten!L4)</f>
        <v>45295</v>
      </c>
      <c r="G47" s="67">
        <f>SUM(Grunddaten!M4)</f>
        <v>45296</v>
      </c>
      <c r="H47" s="67">
        <f>SUM(Grunddaten!N4)</f>
        <v>45297</v>
      </c>
      <c r="I47" s="67">
        <f>SUM(Grunddaten!O4)</f>
        <v>45298</v>
      </c>
      <c r="J47" s="67">
        <f>SUM(Grunddaten!P4)</f>
        <v>45299</v>
      </c>
      <c r="K47" s="67">
        <f>SUM(Grunddaten!Q4)</f>
        <v>45300</v>
      </c>
      <c r="L47" s="68" t="s">
        <v>45</v>
      </c>
      <c r="M47" s="68" t="s">
        <v>45</v>
      </c>
    </row>
    <row r="48" spans="1:20" ht="12" x14ac:dyDescent="0.2">
      <c r="A48" s="69" t="s">
        <v>127</v>
      </c>
      <c r="B48" s="66" t="s">
        <v>90</v>
      </c>
      <c r="C48" s="70" t="s">
        <v>91</v>
      </c>
      <c r="D48" s="70" t="s">
        <v>91</v>
      </c>
      <c r="E48" s="70" t="s">
        <v>91</v>
      </c>
      <c r="F48" s="70" t="s">
        <v>91</v>
      </c>
      <c r="G48" s="70" t="s">
        <v>91</v>
      </c>
      <c r="H48" s="70" t="s">
        <v>91</v>
      </c>
      <c r="I48" s="70" t="s">
        <v>91</v>
      </c>
      <c r="J48" s="70" t="s">
        <v>91</v>
      </c>
      <c r="K48" s="70" t="s">
        <v>91</v>
      </c>
      <c r="L48" s="70" t="s">
        <v>91</v>
      </c>
      <c r="M48" s="70" t="s">
        <v>90</v>
      </c>
    </row>
    <row r="49" spans="1:13" ht="18.75" customHeight="1" x14ac:dyDescent="0.2">
      <c r="A49" s="71" t="s">
        <v>6</v>
      </c>
      <c r="B49" s="72">
        <v>11</v>
      </c>
      <c r="C49" s="94"/>
      <c r="D49" s="94"/>
      <c r="E49" s="94"/>
      <c r="F49" s="94"/>
      <c r="G49" s="94"/>
      <c r="H49" s="94"/>
      <c r="I49" s="94"/>
      <c r="J49" s="400"/>
      <c r="K49" s="400"/>
      <c r="L49" s="74">
        <f>SUM(C49:K49)</f>
        <v>0</v>
      </c>
      <c r="M49" s="72">
        <f>L49*B49</f>
        <v>0</v>
      </c>
    </row>
    <row r="50" spans="1:13" ht="18.75" customHeight="1" x14ac:dyDescent="0.2">
      <c r="A50" s="71" t="s">
        <v>7</v>
      </c>
      <c r="B50" s="72">
        <v>15</v>
      </c>
      <c r="C50" s="94"/>
      <c r="D50" s="94"/>
      <c r="E50" s="94"/>
      <c r="F50" s="94"/>
      <c r="G50" s="94"/>
      <c r="H50" s="94"/>
      <c r="I50" s="94"/>
      <c r="J50" s="400"/>
      <c r="K50" s="400"/>
      <c r="L50" s="74">
        <f t="shared" ref="L50:L55" si="5">SUM(C50:K50)</f>
        <v>0</v>
      </c>
      <c r="M50" s="72">
        <f t="shared" ref="M50:M55" si="6">L50*B50</f>
        <v>0</v>
      </c>
    </row>
    <row r="51" spans="1:13" ht="18.75" customHeight="1" x14ac:dyDescent="0.2">
      <c r="A51" s="71" t="s">
        <v>9</v>
      </c>
      <c r="B51" s="72">
        <v>17</v>
      </c>
      <c r="C51" s="94"/>
      <c r="D51" s="94"/>
      <c r="E51" s="94"/>
      <c r="F51" s="94"/>
      <c r="G51" s="94"/>
      <c r="H51" s="94"/>
      <c r="I51" s="94"/>
      <c r="J51" s="400"/>
      <c r="K51" s="400"/>
      <c r="L51" s="74">
        <f t="shared" si="5"/>
        <v>0</v>
      </c>
      <c r="M51" s="72">
        <f t="shared" si="6"/>
        <v>0</v>
      </c>
    </row>
    <row r="52" spans="1:13" ht="18.75" customHeight="1" x14ac:dyDescent="0.2">
      <c r="A52" s="71" t="s">
        <v>92</v>
      </c>
      <c r="B52" s="72">
        <f>VLOOKUP(B9,Y5:AB9,2)</f>
        <v>47</v>
      </c>
      <c r="C52" s="94"/>
      <c r="D52" s="94"/>
      <c r="E52" s="94"/>
      <c r="F52" s="94"/>
      <c r="G52" s="94"/>
      <c r="H52" s="94"/>
      <c r="I52" s="94"/>
      <c r="J52" s="400"/>
      <c r="K52" s="400"/>
      <c r="L52" s="74">
        <f t="shared" si="5"/>
        <v>0</v>
      </c>
      <c r="M52" s="72">
        <f t="shared" si="6"/>
        <v>0</v>
      </c>
    </row>
    <row r="53" spans="1:13" ht="18.75" customHeight="1" x14ac:dyDescent="0.2">
      <c r="A53" s="71" t="s">
        <v>117</v>
      </c>
      <c r="B53" s="72">
        <f>VLOOKUP(B9,Y5:AB9,3)</f>
        <v>62</v>
      </c>
      <c r="C53" s="94"/>
      <c r="D53" s="94"/>
      <c r="E53" s="94"/>
      <c r="F53" s="94"/>
      <c r="G53" s="94"/>
      <c r="H53" s="94"/>
      <c r="I53" s="94"/>
      <c r="J53" s="400"/>
      <c r="K53" s="400"/>
      <c r="L53" s="74">
        <f t="shared" si="5"/>
        <v>0</v>
      </c>
      <c r="M53" s="72">
        <f t="shared" si="6"/>
        <v>0</v>
      </c>
    </row>
    <row r="54" spans="1:13" ht="18.75" customHeight="1" x14ac:dyDescent="0.2">
      <c r="A54" s="71" t="s">
        <v>95</v>
      </c>
      <c r="B54" s="72">
        <f>VLOOKUP(B9,Y5:AB9,4)</f>
        <v>90</v>
      </c>
      <c r="C54" s="94"/>
      <c r="D54" s="94"/>
      <c r="E54" s="94"/>
      <c r="F54" s="94"/>
      <c r="G54" s="94"/>
      <c r="H54" s="94"/>
      <c r="I54" s="94"/>
      <c r="J54" s="400"/>
      <c r="K54" s="400"/>
      <c r="L54" s="74">
        <f t="shared" si="5"/>
        <v>0</v>
      </c>
      <c r="M54" s="72">
        <f t="shared" si="6"/>
        <v>0</v>
      </c>
    </row>
    <row r="55" spans="1:13" ht="18.75" customHeight="1" x14ac:dyDescent="0.2">
      <c r="A55" s="71" t="s">
        <v>20</v>
      </c>
      <c r="B55" s="72">
        <v>20</v>
      </c>
      <c r="C55" s="94"/>
      <c r="D55" s="94"/>
      <c r="E55" s="94"/>
      <c r="F55" s="94"/>
      <c r="G55" s="94"/>
      <c r="H55" s="94"/>
      <c r="I55" s="94"/>
      <c r="J55" s="400"/>
      <c r="K55" s="400"/>
      <c r="L55" s="74">
        <f t="shared" si="5"/>
        <v>0</v>
      </c>
      <c r="M55" s="72">
        <f t="shared" si="6"/>
        <v>0</v>
      </c>
    </row>
    <row r="56" spans="1:13" x14ac:dyDescent="0.2">
      <c r="A56" s="75"/>
      <c r="B56" s="66"/>
      <c r="C56" s="70"/>
      <c r="D56" s="70"/>
      <c r="E56" s="70"/>
      <c r="F56" s="70"/>
      <c r="G56" s="70"/>
      <c r="H56" s="70"/>
      <c r="I56" s="70"/>
      <c r="J56" s="70"/>
      <c r="K56" s="70"/>
      <c r="L56" s="76"/>
      <c r="M56" s="66"/>
    </row>
    <row r="57" spans="1:13" x14ac:dyDescent="0.2">
      <c r="A57" s="75"/>
      <c r="B57" s="66"/>
      <c r="C57" s="70"/>
      <c r="D57" s="70"/>
      <c r="E57" s="70"/>
      <c r="F57" s="70"/>
      <c r="G57" s="70"/>
      <c r="H57" s="70"/>
      <c r="I57" s="70"/>
      <c r="J57" s="70"/>
      <c r="K57" s="70"/>
      <c r="L57" s="76"/>
      <c r="M57" s="66"/>
    </row>
    <row r="58" spans="1:13" ht="12" x14ac:dyDescent="0.2">
      <c r="A58" s="69" t="s">
        <v>131</v>
      </c>
      <c r="B58" s="66"/>
      <c r="C58" s="70"/>
      <c r="D58" s="70"/>
      <c r="E58" s="70"/>
      <c r="F58" s="70"/>
      <c r="G58" s="70"/>
      <c r="H58" s="70"/>
      <c r="I58" s="70"/>
      <c r="J58" s="70"/>
      <c r="K58" s="70"/>
      <c r="L58" s="76"/>
      <c r="M58" s="66"/>
    </row>
    <row r="59" spans="1:13" ht="12" x14ac:dyDescent="0.2">
      <c r="A59" s="69"/>
    </row>
    <row r="60" spans="1:13" ht="13.5" customHeight="1" x14ac:dyDescent="0.2">
      <c r="A60" s="81" t="s">
        <v>128</v>
      </c>
      <c r="B60" s="81"/>
      <c r="C60" s="81"/>
      <c r="D60" s="81"/>
      <c r="E60" s="81"/>
      <c r="F60" s="81"/>
      <c r="G60" s="81"/>
      <c r="H60" s="66"/>
      <c r="I60" s="66"/>
      <c r="J60" s="66"/>
      <c r="K60" s="66"/>
      <c r="L60" s="76" t="s">
        <v>90</v>
      </c>
      <c r="M60" s="66">
        <f>M39+M40+M41+M42+M43+M44+M45</f>
        <v>0</v>
      </c>
    </row>
    <row r="61" spans="1:13" ht="13.5" customHeight="1" x14ac:dyDescent="0.2">
      <c r="A61" s="81" t="s">
        <v>132</v>
      </c>
      <c r="B61" s="81"/>
      <c r="C61" s="81"/>
      <c r="D61" s="81"/>
      <c r="E61" s="81"/>
      <c r="F61" s="81"/>
      <c r="G61" s="81"/>
      <c r="H61" s="66"/>
      <c r="I61" s="66"/>
      <c r="J61" s="66"/>
      <c r="K61" s="66"/>
      <c r="L61" s="76" t="s">
        <v>90</v>
      </c>
      <c r="M61" s="66">
        <v>0</v>
      </c>
    </row>
    <row r="62" spans="1:13" ht="13.5" customHeight="1" x14ac:dyDescent="0.2">
      <c r="A62" s="81" t="s">
        <v>121</v>
      </c>
      <c r="B62" s="81"/>
      <c r="C62" s="81"/>
      <c r="D62" s="81"/>
      <c r="E62" s="81"/>
      <c r="F62" s="81"/>
      <c r="G62" s="81"/>
      <c r="H62" s="66"/>
      <c r="I62" s="66"/>
      <c r="J62" s="66"/>
      <c r="K62" s="66"/>
      <c r="L62" s="76" t="s">
        <v>90</v>
      </c>
      <c r="M62" s="66">
        <f>M60-M61</f>
        <v>0</v>
      </c>
    </row>
    <row r="63" spans="1:13" ht="13.5" customHeight="1" x14ac:dyDescent="0.2">
      <c r="A63" s="81" t="s">
        <v>129</v>
      </c>
      <c r="B63" s="81"/>
      <c r="C63" s="81"/>
      <c r="D63" s="81"/>
      <c r="E63" s="81"/>
      <c r="F63" s="81"/>
      <c r="G63" s="81"/>
      <c r="H63" s="66"/>
      <c r="I63" s="66"/>
      <c r="J63" s="66"/>
      <c r="K63" s="66"/>
      <c r="L63" s="76" t="s">
        <v>90</v>
      </c>
      <c r="M63" s="66">
        <f>SUM(M49:M55)</f>
        <v>0</v>
      </c>
    </row>
    <row r="64" spans="1:13" ht="13.5" customHeight="1" x14ac:dyDescent="0.2">
      <c r="A64" s="81" t="s">
        <v>133</v>
      </c>
      <c r="B64" s="81"/>
      <c r="C64" s="81"/>
      <c r="D64" s="81"/>
      <c r="E64" s="81"/>
      <c r="F64" s="81"/>
      <c r="G64" s="81"/>
      <c r="H64" s="66"/>
      <c r="I64" s="66"/>
      <c r="J64" s="66"/>
      <c r="K64" s="66"/>
      <c r="L64" s="76" t="s">
        <v>90</v>
      </c>
      <c r="M64" s="66">
        <f>SUM(M62-M63)</f>
        <v>0</v>
      </c>
    </row>
    <row r="65" spans="1:14" ht="13.5" customHeight="1" x14ac:dyDescent="0.2">
      <c r="A65" s="551" t="s">
        <v>123</v>
      </c>
      <c r="B65" s="551"/>
      <c r="C65" s="81"/>
      <c r="D65" s="81"/>
      <c r="E65" s="81"/>
      <c r="F65" s="81"/>
      <c r="G65" s="81"/>
      <c r="H65" s="66"/>
      <c r="I65" s="66"/>
      <c r="J65" s="66"/>
      <c r="K65" s="66"/>
      <c r="L65" s="76" t="s">
        <v>90</v>
      </c>
      <c r="M65" s="80">
        <f>SUM(Grunddaten!A15-Grunddaten!L22)</f>
        <v>45292</v>
      </c>
      <c r="N65" s="59"/>
    </row>
    <row r="66" spans="1:14" ht="13.5" customHeight="1" x14ac:dyDescent="0.2">
      <c r="A66" s="59" t="s">
        <v>124</v>
      </c>
      <c r="B66" s="80">
        <f>IF($M$28="ja",IF(M65&gt;=180,$Z$13,IF(M65&gt;=120,$Z$14,(IF(M65&gt;=31,$Z$15,Z51)))),IF($M$28="nein",IF(M65&gt;=180,$AA$13,IF(M65&gt;=120,$AA$14,(IF(M65&gt;=31,$AA$15,AA$16)))),0))</f>
        <v>10</v>
      </c>
      <c r="C66" s="81" t="s">
        <v>125</v>
      </c>
      <c r="D66" s="81"/>
      <c r="E66" s="70"/>
      <c r="F66" s="70"/>
      <c r="G66" s="70"/>
      <c r="H66" s="70"/>
      <c r="I66" s="70"/>
      <c r="J66" s="70"/>
      <c r="K66" s="70"/>
      <c r="L66" s="76" t="s">
        <v>90</v>
      </c>
      <c r="M66" s="66">
        <f>M64/100*B66</f>
        <v>0</v>
      </c>
    </row>
    <row r="67" spans="1:14" ht="13.5" customHeight="1" x14ac:dyDescent="0.2">
      <c r="A67" s="81"/>
      <c r="B67" s="81"/>
      <c r="C67" s="81"/>
      <c r="D67" s="81"/>
      <c r="E67" s="81"/>
      <c r="F67" s="81"/>
      <c r="G67" s="81"/>
      <c r="H67" s="66"/>
      <c r="I67" s="66"/>
      <c r="J67" s="66"/>
      <c r="K67" s="66"/>
      <c r="L67" s="76"/>
      <c r="M67" s="66" t="str">
        <f>IF(M66&gt;0,100," ")</f>
        <v xml:space="preserve"> </v>
      </c>
    </row>
    <row r="68" spans="1:14" ht="13.5" customHeight="1" x14ac:dyDescent="0.2">
      <c r="A68" s="81"/>
      <c r="B68" s="81"/>
      <c r="C68" s="81"/>
      <c r="D68" s="81"/>
      <c r="E68" s="81"/>
      <c r="F68" s="81"/>
      <c r="G68" s="81"/>
      <c r="H68" s="66"/>
      <c r="I68" s="66"/>
      <c r="J68" s="66"/>
      <c r="K68" s="66"/>
      <c r="L68" s="76"/>
      <c r="M68" s="66"/>
    </row>
    <row r="69" spans="1:14" ht="18.75" customHeight="1" thickBot="1" x14ac:dyDescent="0.25">
      <c r="A69" s="550" t="s">
        <v>130</v>
      </c>
      <c r="B69" s="550"/>
      <c r="C69" s="550"/>
      <c r="D69" s="550"/>
      <c r="E69" s="550"/>
      <c r="F69" s="550"/>
      <c r="G69" s="550"/>
      <c r="H69" s="550"/>
      <c r="I69" s="550"/>
      <c r="J69" s="550"/>
      <c r="K69" s="550"/>
      <c r="L69" s="550"/>
      <c r="M69" s="93">
        <f>SUM(M66:M67)</f>
        <v>0</v>
      </c>
    </row>
    <row r="70" spans="1:14" ht="12" thickTop="1" x14ac:dyDescent="0.2">
      <c r="A70" s="551"/>
      <c r="B70" s="551"/>
      <c r="C70" s="551"/>
      <c r="D70" s="45"/>
      <c r="E70" s="45"/>
      <c r="F70" s="45"/>
      <c r="G70" s="45"/>
      <c r="H70" s="45"/>
      <c r="I70" s="45"/>
      <c r="J70" s="45"/>
      <c r="K70" s="45"/>
      <c r="L70" s="45"/>
      <c r="M70" s="66"/>
    </row>
  </sheetData>
  <sheetProtection algorithmName="SHA-512" hashValue="IHlJhYSOeIhDJsEDpyPx0l6v4kPkn6UkIVAOdPiv5y96czxftyF06Kwvr4ujp2uEhbYXj5RJnnJ+zh4Uf3GXHg==" saltValue="1Q70mC/z3OU6YfxraW0x5Q==" spinCount="100000" sheet="1" objects="1" scenarios="1"/>
  <mergeCells count="16">
    <mergeCell ref="B7:F7"/>
    <mergeCell ref="B4:D4"/>
    <mergeCell ref="E4:F4"/>
    <mergeCell ref="B5:D5"/>
    <mergeCell ref="B6:F6"/>
    <mergeCell ref="A69:L69"/>
    <mergeCell ref="A65:B65"/>
    <mergeCell ref="A70:C70"/>
    <mergeCell ref="B8:F8"/>
    <mergeCell ref="A23:G23"/>
    <mergeCell ref="A28:B28"/>
    <mergeCell ref="A29:B29"/>
    <mergeCell ref="A22:C22"/>
    <mergeCell ref="C28:D28"/>
    <mergeCell ref="A24:G24"/>
    <mergeCell ref="A25:H25"/>
  </mergeCells>
  <phoneticPr fontId="2" type="noConversion"/>
  <conditionalFormatting sqref="L27:L31 L33 C13:K13 C14:C20 D13:K19 L13:L20">
    <cfRule type="cellIs" dxfId="6" priority="16" stopIfTrue="1" operator="equal">
      <formula>0</formula>
    </cfRule>
  </conditionalFormatting>
  <conditionalFormatting sqref="E28:G29">
    <cfRule type="cellIs" dxfId="5" priority="12" stopIfTrue="1" operator="equal">
      <formula>0</formula>
    </cfRule>
  </conditionalFormatting>
  <conditionalFormatting sqref="H28:K29">
    <cfRule type="cellIs" dxfId="4" priority="11" stopIfTrue="1" operator="equal">
      <formula>0</formula>
    </cfRule>
  </conditionalFormatting>
  <conditionalFormatting sqref="L22:L25">
    <cfRule type="cellIs" dxfId="3" priority="10" stopIfTrue="1" operator="equal">
      <formula>0</formula>
    </cfRule>
  </conditionalFormatting>
  <conditionalFormatting sqref="C39:K39 L39:L46 C40:C46 C56:C58 L56:L58 D40:L45 C49:L55">
    <cfRule type="cellIs" dxfId="2" priority="8" stopIfTrue="1" operator="equal">
      <formula>0</formula>
    </cfRule>
  </conditionalFormatting>
  <conditionalFormatting sqref="L67:L68">
    <cfRule type="cellIs" dxfId="1" priority="4" stopIfTrue="1" operator="equal">
      <formula>0</formula>
    </cfRule>
  </conditionalFormatting>
  <conditionalFormatting sqref="L60:L66">
    <cfRule type="cellIs" dxfId="0" priority="1" stopIfTrue="1" operator="equal">
      <formula>0</formula>
    </cfRule>
  </conditionalFormatting>
  <pageMargins left="0.70866141732283472" right="0.19685039370078741" top="0.78740157480314965" bottom="0.39370078740157483" header="0.31496062992125984" footer="0.31496062992125984"/>
  <pageSetup paperSize="9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6CE92CD333D34D8910845FEE672A7E" ma:contentTypeVersion="14" ma:contentTypeDescription="Ein neues Dokument erstellen." ma:contentTypeScope="" ma:versionID="a357f11944c7e9f57a4e422c73b3c7e3">
  <xsd:schema xmlns:xsd="http://www.w3.org/2001/XMLSchema" xmlns:xs="http://www.w3.org/2001/XMLSchema" xmlns:p="http://schemas.microsoft.com/office/2006/metadata/properties" xmlns:ns2="fca8117c-786f-48dc-86f2-f4eee5ac90b7" xmlns:ns3="8bc241e3-bea5-44f5-a00f-e7d10caed77d" targetNamespace="http://schemas.microsoft.com/office/2006/metadata/properties" ma:root="true" ma:fieldsID="94f74afe0b829dd6e3c1a8303480392c" ns2:_="" ns3:_="">
    <xsd:import namespace="fca8117c-786f-48dc-86f2-f4eee5ac90b7"/>
    <xsd:import namespace="8bc241e3-bea5-44f5-a00f-e7d10caed7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a8117c-786f-48dc-86f2-f4eee5ac90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Bildmarkierungen" ma:readOnly="false" ma:fieldId="{5cf76f15-5ced-4ddc-b409-7134ff3c332f}" ma:taxonomyMulti="true" ma:sspId="9a4ac2a1-29fe-411f-8a73-dc0c595a92c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241e3-bea5-44f5-a00f-e7d10caed77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4825d3f5-4563-4d11-9068-7eab714e82b9}" ma:internalName="TaxCatchAll" ma:showField="CatchAllData" ma:web="8bc241e3-bea5-44f5-a00f-e7d10caed7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E1BA43-E03A-44EE-94F2-DDF38F6A13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88F6C7-956B-41F2-8687-6D412F0A4E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a8117c-786f-48dc-86f2-f4eee5ac90b7"/>
    <ds:schemaRef ds:uri="8bc241e3-bea5-44f5-a00f-e7d10caed7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Grunddaten</vt:lpstr>
      <vt:lpstr>Teilnehmerliste</vt:lpstr>
      <vt:lpstr>Liste Sportzentrum</vt:lpstr>
      <vt:lpstr>Leistungsübersicht</vt:lpstr>
      <vt:lpstr>Verrechnung Schiessanlage</vt:lpstr>
      <vt:lpstr>Schiessanlage Leistung erfassen</vt:lpstr>
      <vt:lpstr>AnnullationUnterbelegung</vt:lpstr>
      <vt:lpstr>Leistungsübersicht!Druckbereich</vt:lpstr>
      <vt:lpstr>'Liste Sportzentrum'!Drucktitel</vt:lpstr>
    </vt:vector>
  </TitlesOfParts>
  <Manager/>
  <Company>AMMINISTRAZIONE CANTONALE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AIBIL</dc:creator>
  <cp:keywords/>
  <dc:description/>
  <cp:lastModifiedBy>Stefan Grob</cp:lastModifiedBy>
  <cp:revision/>
  <cp:lastPrinted>2024-02-27T15:11:46Z</cp:lastPrinted>
  <dcterms:created xsi:type="dcterms:W3CDTF">2007-11-15T07:45:09Z</dcterms:created>
  <dcterms:modified xsi:type="dcterms:W3CDTF">2024-04-25T06:16:37Z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